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0210"/>
  <workbookPr/>
  <mc:AlternateContent xmlns:mc="http://schemas.openxmlformats.org/markup-compatibility/2006">
    <mc:Choice Requires="x15">
      <x15ac:absPath xmlns:x15ac="http://schemas.microsoft.com/office/spreadsheetml/2010/11/ac" url="/Users/helenum/Dropbox/Public/A Revista RPICS/1. VolumesTodos/RPICS_4_1_2018/WORD RPICS_4_1/"/>
    </mc:Choice>
  </mc:AlternateContent>
  <bookViews>
    <workbookView xWindow="3020" yWindow="460" windowWidth="24880" windowHeight="16640" activeTab="5"/>
  </bookViews>
  <sheets>
    <sheet name="Índice" sheetId="1" r:id="rId1"/>
    <sheet name="RMSSE" sheetId="2" r:id="rId2"/>
    <sheet name="Eta-quadrado" sheetId="3" r:id="rId3"/>
    <sheet name="Eta-quadrado parcial" sheetId="8" r:id="rId4"/>
    <sheet name="Ómega-quadrado " sheetId="4" r:id="rId5"/>
    <sheet name="Épsilon-quadrado" sheetId="5" r:id="rId6"/>
  </sheets>
  <definedNames>
    <definedName name="OLE_LINK62" localSheetId="3">'Eta-quadrado parcial'!$Q$16</definedName>
    <definedName name="OLE_LINK72" localSheetId="2">'Eta-quadrado'!#REF!</definedName>
    <definedName name="OLE_LINK76" localSheetId="2">'Eta-quadrado'!$H$21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3" l="1"/>
  <c r="K22" i="2"/>
  <c r="L22" i="2"/>
  <c r="M22" i="2"/>
  <c r="N22" i="2"/>
  <c r="J22" i="2"/>
  <c r="J15" i="5"/>
  <c r="J11" i="4"/>
  <c r="K10" i="8"/>
  <c r="K17" i="8"/>
  <c r="K21" i="3"/>
  <c r="L21" i="3"/>
  <c r="M21" i="3"/>
  <c r="N21" i="3"/>
  <c r="J21" i="3"/>
  <c r="J14" i="5"/>
  <c r="K24" i="8" l="1"/>
  <c r="K23" i="8" l="1"/>
  <c r="J21" i="2" l="1"/>
  <c r="N22" i="4" l="1"/>
  <c r="N23" i="4" s="1"/>
  <c r="M22" i="4"/>
  <c r="M23" i="4" s="1"/>
  <c r="L22" i="4"/>
  <c r="L23" i="4" s="1"/>
  <c r="K22" i="4"/>
  <c r="K23" i="4" s="1"/>
  <c r="N20" i="3"/>
  <c r="M20" i="3"/>
  <c r="L20" i="3"/>
  <c r="K20" i="3"/>
  <c r="K16" i="8" l="1"/>
  <c r="K9" i="8"/>
  <c r="J10" i="4"/>
  <c r="J22" i="4"/>
  <c r="J23" i="4" s="1"/>
  <c r="J20" i="3"/>
  <c r="J8" i="3"/>
  <c r="M21" i="2" l="1"/>
  <c r="N21" i="2"/>
  <c r="L21" i="2"/>
  <c r="K21" i="2"/>
</calcChain>
</file>

<file path=xl/sharedStrings.xml><?xml version="1.0" encoding="utf-8"?>
<sst xmlns="http://schemas.openxmlformats.org/spreadsheetml/2006/main" count="311" uniqueCount="174">
  <si>
    <t>Helena Espírito Santo e Fernanda Daniel</t>
  </si>
  <si>
    <t>TDE</t>
  </si>
  <si>
    <t>Com 5 grupos</t>
  </si>
  <si>
    <t>Com 6 grupos</t>
  </si>
  <si>
    <t>Com 7 grupos</t>
  </si>
  <si>
    <t>QM</t>
  </si>
  <si>
    <t>Interpretação</t>
  </si>
  <si>
    <t>gl (k-1)</t>
  </si>
  <si>
    <t>Média do grupo 1</t>
  </si>
  <si>
    <t>Média do grupo 2</t>
  </si>
  <si>
    <t>Média do grupo 3</t>
  </si>
  <si>
    <t>Média do grupo 4</t>
  </si>
  <si>
    <t>Média do grupo 5</t>
  </si>
  <si>
    <t>Média do grupo 6</t>
  </si>
  <si>
    <t>Média do grupo 7</t>
  </si>
  <si>
    <t>Média Total</t>
  </si>
  <si>
    <t>MEDIDAS</t>
  </si>
  <si>
    <t>Com 3 grupos</t>
  </si>
  <si>
    <t>Com 4 grupos</t>
  </si>
  <si>
    <t>Equação 10</t>
  </si>
  <si>
    <t>Equação 8</t>
  </si>
  <si>
    <t>F</t>
  </si>
  <si>
    <t>n (grupo 2)</t>
  </si>
  <si>
    <t>n (grupo 1)</t>
  </si>
  <si>
    <t>Índice</t>
  </si>
  <si>
    <t>Folha 1</t>
  </si>
  <si>
    <t>Folha 2</t>
  </si>
  <si>
    <t>Folha 4</t>
  </si>
  <si>
    <t>Calcular e apresentar tamanhos do efeito em trabalhos científicos (3): Guia para reportar os tamanhos do efeito para as proporções da variância</t>
  </si>
  <si>
    <t>Indicações</t>
  </si>
  <si>
    <t>Efeito padronizado quadrático médio (RMSSE)</t>
  </si>
  <si>
    <t>14-24 anos  </t>
  </si>
  <si>
    <t>231  </t>
  </si>
  <si>
    <t>25-64 anos </t>
  </si>
  <si>
    <t>420 </t>
  </si>
  <si>
    <t>≥ 65 anos </t>
  </si>
  <si>
    <t>101 </t>
  </si>
  <si>
    <t>Total </t>
  </si>
  <si>
    <t>752 </t>
  </si>
  <si>
    <t>7,07 </t>
  </si>
  <si>
    <t>46,82 </t>
  </si>
  <si>
    <t>48,65 </t>
  </si>
  <si>
    <t>9,72 </t>
  </si>
  <si>
    <t>44,10 </t>
  </si>
  <si>
    <t>45,97 </t>
  </si>
  <si>
    <t>12,15 </t>
  </si>
  <si>
    <t>29,41 </t>
  </si>
  <si>
    <t>34,31 </t>
  </si>
  <si>
    <t>10,61 </t>
  </si>
  <si>
    <t>43,33 </t>
  </si>
  <si>
    <t>44,85 </t>
  </si>
  <si>
    <t>18664,96 </t>
  </si>
  <si>
    <t>3 grupos</t>
  </si>
  <si>
    <t xml:space="preserve"> </t>
  </si>
  <si>
    <t>Folha 3</t>
  </si>
  <si>
    <t>Equação 12</t>
  </si>
  <si>
    <t>84532,21 </t>
  </si>
  <si>
    <t>Origem</t>
  </si>
  <si>
    <t>SQ</t>
  </si>
  <si>
    <t>gl</t>
  </si>
  <si>
    <t>p</t>
  </si>
  <si>
    <t>MC</t>
  </si>
  <si>
    <t>Intercepto</t>
  </si>
  <si>
    <t>0.93</t>
  </si>
  <si>
    <t>Idade</t>
  </si>
  <si>
    <t>Sexo</t>
  </si>
  <si>
    <t>Idade x Sexo</t>
  </si>
  <si>
    <t>Erro</t>
  </si>
  <si>
    <t>Total</t>
  </si>
  <si>
    <t>Total corrigido</t>
  </si>
  <si>
    <t>&lt;0,001</t>
  </si>
  <si>
    <t>Folha 5</t>
  </si>
  <si>
    <t>4 grupos</t>
  </si>
  <si>
    <t>5 grupos</t>
  </si>
  <si>
    <t>7 grupos</t>
  </si>
  <si>
    <t>n (grupo 3)</t>
  </si>
  <si>
    <t>n (grupo 4)</t>
  </si>
  <si>
    <t>n (grupo 5)</t>
  </si>
  <si>
    <t>n (grupo 6)</t>
  </si>
  <si>
    <t>n (grupo 7)</t>
  </si>
  <si>
    <t>6 grupos</t>
  </si>
  <si>
    <t>106,12 </t>
  </si>
  <si>
    <t>Equação 1</t>
  </si>
  <si>
    <r>
      <rPr>
        <b/>
        <sz val="10"/>
        <color theme="1"/>
        <rFont val="Avenir Book"/>
        <family val="2"/>
      </rPr>
      <t>Instruções</t>
    </r>
    <r>
      <rPr>
        <sz val="10"/>
        <color theme="1"/>
        <rFont val="Avenir Book"/>
        <family val="2"/>
      </rPr>
      <t>: Insira os dados nas células azuis</t>
    </r>
  </si>
  <si>
    <r>
      <rPr>
        <b/>
        <sz val="11"/>
        <color theme="1"/>
        <rFont val="Avenir Book"/>
        <family val="2"/>
      </rPr>
      <t>Exemplo</t>
    </r>
    <r>
      <rPr>
        <sz val="11"/>
        <color theme="1"/>
        <rFont val="Avenir Book"/>
        <family val="2"/>
      </rPr>
      <t>: ANOVA de dois fatores</t>
    </r>
  </si>
  <si>
    <r>
      <t>SQ</t>
    </r>
    <r>
      <rPr>
        <vertAlign val="subscript"/>
        <sz val="9"/>
        <rFont val="Avenir Book"/>
        <family val="2"/>
      </rPr>
      <t>erro</t>
    </r>
  </si>
  <si>
    <r>
      <t>19486,20</t>
    </r>
    <r>
      <rPr>
        <vertAlign val="superscript"/>
        <sz val="9"/>
        <color rgb="FF0C615E"/>
        <rFont val="Avenir Book"/>
        <family val="2"/>
      </rPr>
      <t>a</t>
    </r>
  </si>
  <si>
    <r>
      <t>SQ</t>
    </r>
    <r>
      <rPr>
        <vertAlign val="subscript"/>
        <sz val="10"/>
        <color theme="1"/>
        <rFont val="Avenir Book"/>
        <family val="2"/>
      </rPr>
      <t>total</t>
    </r>
  </si>
  <si>
    <r>
      <rPr>
        <b/>
        <sz val="11"/>
        <color theme="1"/>
        <rFont val="Avenir Book"/>
        <family val="2"/>
      </rPr>
      <t>Exemplo</t>
    </r>
    <r>
      <rPr>
        <sz val="11"/>
        <color theme="1"/>
        <rFont val="Avenir Book"/>
        <family val="2"/>
      </rPr>
      <t>: ANOVA a um fator</t>
    </r>
  </si>
  <si>
    <r>
      <rPr>
        <i/>
        <sz val="10"/>
        <color theme="1"/>
        <rFont val="Avenir Book"/>
        <family val="2"/>
      </rPr>
      <t>gl</t>
    </r>
    <r>
      <rPr>
        <sz val="10"/>
        <color theme="1"/>
        <rFont val="Avenir Book"/>
        <family val="2"/>
      </rPr>
      <t xml:space="preserve"> (k-1)</t>
    </r>
  </si>
  <si>
    <r>
      <t>Grupos</t>
    </r>
    <r>
      <rPr>
        <sz val="8"/>
        <color rgb="FF008080"/>
        <rFont val="Avenir Book"/>
        <family val="2"/>
      </rPr>
      <t> </t>
    </r>
  </si>
  <si>
    <r>
      <t>n</t>
    </r>
    <r>
      <rPr>
        <sz val="8"/>
        <color rgb="FF008080"/>
        <rFont val="Avenir Book"/>
        <family val="2"/>
      </rPr>
      <t> </t>
    </r>
  </si>
  <si>
    <r>
      <t>M</t>
    </r>
    <r>
      <rPr>
        <sz val="8"/>
        <color rgb="FF008080"/>
        <rFont val="Avenir Book"/>
        <family val="2"/>
      </rPr>
      <t> </t>
    </r>
  </si>
  <si>
    <r>
      <t>DP</t>
    </r>
    <r>
      <rPr>
        <sz val="8"/>
        <color rgb="FF008080"/>
        <rFont val="Avenir Book"/>
        <family val="2"/>
      </rPr>
      <t> </t>
    </r>
  </si>
  <si>
    <r>
      <t>IC </t>
    </r>
    <r>
      <rPr>
        <b/>
        <sz val="8"/>
        <color rgb="FF008080"/>
        <rFont val="Avenir Book"/>
        <family val="2"/>
      </rPr>
      <t>95%</t>
    </r>
    <r>
      <rPr>
        <sz val="8"/>
        <color rgb="FF008080"/>
        <rFont val="Avenir Book"/>
        <family val="2"/>
      </rPr>
      <t> </t>
    </r>
  </si>
  <si>
    <r>
      <t>QM</t>
    </r>
    <r>
      <rPr>
        <vertAlign val="subscript"/>
        <sz val="10"/>
        <color theme="1"/>
        <rFont val="Avenir Book"/>
        <family val="2"/>
      </rPr>
      <t>erro</t>
    </r>
  </si>
  <si>
    <r>
      <t>Componente da variância</t>
    </r>
    <r>
      <rPr>
        <sz val="8"/>
        <color rgb="FF000000"/>
        <rFont val="Avenir Book"/>
        <family val="2"/>
      </rPr>
      <t> </t>
    </r>
  </si>
  <si>
    <r>
      <t>SQ</t>
    </r>
    <r>
      <rPr>
        <sz val="8"/>
        <color rgb="FF000000"/>
        <rFont val="Avenir Book"/>
        <family val="2"/>
      </rPr>
      <t> </t>
    </r>
  </si>
  <si>
    <r>
      <t>gl</t>
    </r>
    <r>
      <rPr>
        <sz val="8"/>
        <color rgb="FF000000"/>
        <rFont val="Avenir Book"/>
        <family val="2"/>
      </rPr>
      <t> </t>
    </r>
  </si>
  <si>
    <r>
      <t>QM</t>
    </r>
    <r>
      <rPr>
        <sz val="8"/>
        <color rgb="FF000000"/>
        <rFont val="Avenir Book"/>
        <family val="2"/>
      </rPr>
      <t> </t>
    </r>
  </si>
  <si>
    <r>
      <t>F</t>
    </r>
    <r>
      <rPr>
        <sz val="8"/>
        <color rgb="FF000000"/>
        <rFont val="Avenir Book"/>
        <family val="2"/>
      </rPr>
      <t> </t>
    </r>
  </si>
  <si>
    <r>
      <t>p</t>
    </r>
    <r>
      <rPr>
        <sz val="8"/>
        <color rgb="FF000000"/>
        <rFont val="Avenir Book"/>
        <family val="2"/>
      </rPr>
      <t> </t>
    </r>
  </si>
  <si>
    <r>
      <t>Entre grupos</t>
    </r>
    <r>
      <rPr>
        <sz val="8"/>
        <color rgb="FF000000"/>
        <rFont val="Avenir Book"/>
        <family val="2"/>
      </rPr>
      <t> </t>
    </r>
  </si>
  <si>
    <r>
      <t>9332,48</t>
    </r>
    <r>
      <rPr>
        <sz val="8"/>
        <color rgb="FF000000"/>
        <rFont val="Avenir Book"/>
        <family val="2"/>
      </rPr>
      <t> </t>
    </r>
  </si>
  <si>
    <r>
      <t>106,12</t>
    </r>
    <r>
      <rPr>
        <sz val="8"/>
        <color rgb="FF000000"/>
        <rFont val="Avenir Book"/>
        <family val="2"/>
      </rPr>
      <t> </t>
    </r>
  </si>
  <si>
    <r>
      <t>&lt; 0,001</t>
    </r>
    <r>
      <rPr>
        <sz val="8"/>
        <color rgb="FF000000"/>
        <rFont val="Avenir Book"/>
        <family val="2"/>
      </rPr>
      <t> </t>
    </r>
  </si>
  <si>
    <r>
      <t>Nos grupos</t>
    </r>
    <r>
      <rPr>
        <sz val="8"/>
        <color rgb="FF000000"/>
        <rFont val="Avenir Book"/>
        <family val="2"/>
      </rPr>
      <t> </t>
    </r>
  </si>
  <si>
    <r>
      <t>65867,25</t>
    </r>
    <r>
      <rPr>
        <sz val="8"/>
        <color rgb="FF000000"/>
        <rFont val="Avenir Book"/>
        <family val="2"/>
      </rPr>
      <t> </t>
    </r>
  </si>
  <si>
    <r>
      <t>749</t>
    </r>
    <r>
      <rPr>
        <sz val="8"/>
        <color rgb="FF000000"/>
        <rFont val="Avenir Book"/>
        <family val="2"/>
      </rPr>
      <t> </t>
    </r>
  </si>
  <si>
    <r>
      <t>Total</t>
    </r>
    <r>
      <rPr>
        <sz val="8"/>
        <color rgb="FF000000"/>
        <rFont val="Avenir Book"/>
        <family val="2"/>
      </rPr>
      <t> </t>
    </r>
  </si>
  <si>
    <r>
      <t>751</t>
    </r>
    <r>
      <rPr>
        <sz val="8"/>
        <color rgb="FF000000"/>
        <rFont val="Avenir Book"/>
        <family val="2"/>
      </rPr>
      <t> </t>
    </r>
  </si>
  <si>
    <t>Equação 13</t>
  </si>
  <si>
    <r>
      <t>ω</t>
    </r>
    <r>
      <rPr>
        <vertAlign val="superscript"/>
        <sz val="14"/>
        <color theme="1"/>
        <rFont val="Avenir Book"/>
        <family val="2"/>
      </rPr>
      <t>2</t>
    </r>
    <r>
      <rPr>
        <sz val="14"/>
        <color theme="1"/>
        <rFont val="Avenir Book"/>
        <family val="2"/>
      </rPr>
      <t xml:space="preserve">=   </t>
    </r>
  </si>
  <si>
    <r>
      <rPr>
        <b/>
        <i/>
        <sz val="11"/>
        <color theme="1"/>
        <rFont val="Avenir Book"/>
        <family val="2"/>
      </rPr>
      <t>Nota.</t>
    </r>
    <r>
      <rPr>
        <sz val="11"/>
        <color theme="1"/>
        <rFont val="Avenir Book"/>
        <family val="2"/>
      </rPr>
      <t xml:space="preserve">  Os valores nas células azúis escuras são retirados da tabela exemplo. Os valores nas células em azul claro são retirados da extensão ao estudo enquadrado no Projeto Estudos Normativos de Instrumentos Neuropsicológicos. </t>
    </r>
  </si>
  <si>
    <t>Épsilon-quadrado</t>
  </si>
  <si>
    <r>
      <t>SQ</t>
    </r>
    <r>
      <rPr>
        <vertAlign val="subscript"/>
        <sz val="9"/>
        <rFont val="Avenir Book"/>
        <family val="2"/>
      </rPr>
      <t>fator</t>
    </r>
    <r>
      <rPr>
        <vertAlign val="subscript"/>
        <sz val="9"/>
        <rFont val="Avenir Book"/>
      </rPr>
      <t xml:space="preserve"> (idade)</t>
    </r>
  </si>
  <si>
    <t>Eta-quadrado parcial</t>
  </si>
  <si>
    <r>
      <t>SQ</t>
    </r>
    <r>
      <rPr>
        <vertAlign val="subscript"/>
        <sz val="9"/>
        <rFont val="Avenir Book"/>
        <family val="2"/>
      </rPr>
      <t>fator</t>
    </r>
    <r>
      <rPr>
        <sz val="9"/>
        <rFont val="Avenir Book"/>
        <family val="2"/>
      </rPr>
      <t xml:space="preserve"> </t>
    </r>
    <r>
      <rPr>
        <vertAlign val="subscript"/>
        <sz val="9"/>
        <rFont val="Avenir Book"/>
      </rPr>
      <t>(sexo)</t>
    </r>
  </si>
  <si>
    <t>Instruções: Insira os dados nas células azuis de acordo com o  número de grupos</t>
  </si>
  <si>
    <r>
      <t>SQ</t>
    </r>
    <r>
      <rPr>
        <vertAlign val="subscript"/>
        <sz val="10"/>
        <color theme="1"/>
        <rFont val="Avenir Book"/>
      </rPr>
      <t>fator</t>
    </r>
  </si>
  <si>
    <r>
      <rPr>
        <sz val="14"/>
        <color theme="1"/>
        <rFont val="Symbol"/>
        <family val="1"/>
        <charset val="2"/>
      </rPr>
      <t>e</t>
    </r>
    <r>
      <rPr>
        <vertAlign val="superscript"/>
        <sz val="10"/>
        <color theme="1"/>
        <rFont val="Avenir Book"/>
      </rPr>
      <t>2</t>
    </r>
  </si>
  <si>
    <r>
      <rPr>
        <sz val="10"/>
        <color theme="1"/>
        <rFont val="Symbol"/>
        <family val="1"/>
        <charset val="2"/>
      </rPr>
      <t>e</t>
    </r>
    <r>
      <rPr>
        <vertAlign val="superscript"/>
        <sz val="10"/>
        <color theme="1"/>
        <rFont val="Avenir Book"/>
        <family val="2"/>
      </rPr>
      <t>2</t>
    </r>
  </si>
  <si>
    <r>
      <t>SQ</t>
    </r>
    <r>
      <rPr>
        <vertAlign val="subscript"/>
        <sz val="9"/>
        <rFont val="Avenir Book"/>
      </rPr>
      <t>fator (idade x sexo)</t>
    </r>
  </si>
  <si>
    <t>Equação 14</t>
  </si>
  <si>
    <t>Equação 14 - Eta-parcial para o fator X1</t>
  </si>
  <si>
    <t>Equação 14 - Eta-parcial para o fator X2</t>
  </si>
  <si>
    <t>Equação 14 - Eta-parcial para a interação do fator X1 com X2</t>
  </si>
  <si>
    <r>
      <rPr>
        <b/>
        <sz val="14"/>
        <color theme="1"/>
        <rFont val="Avenir Book"/>
        <family val="2"/>
      </rPr>
      <t>Instruções</t>
    </r>
    <r>
      <rPr>
        <sz val="14"/>
        <color theme="1"/>
        <rFont val="Avenir Book"/>
        <family val="2"/>
      </rPr>
      <t>: Insira os dados nas células azuis de acordo com o  número de grupos</t>
    </r>
  </si>
  <si>
    <r>
      <t>SQ</t>
    </r>
    <r>
      <rPr>
        <vertAlign val="subscript"/>
        <sz val="14"/>
        <rFont val="Avenir Book"/>
        <family val="2"/>
      </rPr>
      <t>fator</t>
    </r>
  </si>
  <si>
    <r>
      <rPr>
        <b/>
        <sz val="14"/>
        <color theme="1"/>
        <rFont val="Avenir Book"/>
        <family val="2"/>
      </rPr>
      <t>Exemplo</t>
    </r>
    <r>
      <rPr>
        <sz val="14"/>
        <color theme="1"/>
        <rFont val="Avenir Book"/>
        <family val="2"/>
      </rPr>
      <t>: ANOVA a um fator</t>
    </r>
  </si>
  <si>
    <r>
      <t>SQ</t>
    </r>
    <r>
      <rPr>
        <vertAlign val="subscript"/>
        <sz val="14"/>
        <rFont val="Avenir Book"/>
        <family val="2"/>
      </rPr>
      <t>total</t>
    </r>
  </si>
  <si>
    <r>
      <t>Grupos</t>
    </r>
    <r>
      <rPr>
        <sz val="14"/>
        <color rgb="FF008080"/>
        <rFont val="Avenir Book"/>
        <family val="2"/>
      </rPr>
      <t> </t>
    </r>
  </si>
  <si>
    <r>
      <t>n</t>
    </r>
    <r>
      <rPr>
        <sz val="14"/>
        <color rgb="FF008080"/>
        <rFont val="Avenir Book"/>
        <family val="2"/>
      </rPr>
      <t> </t>
    </r>
  </si>
  <si>
    <r>
      <t>M</t>
    </r>
    <r>
      <rPr>
        <sz val="14"/>
        <color rgb="FF008080"/>
        <rFont val="Avenir Book"/>
        <family val="2"/>
      </rPr>
      <t> </t>
    </r>
  </si>
  <si>
    <r>
      <t>DP</t>
    </r>
    <r>
      <rPr>
        <sz val="14"/>
        <color rgb="FF008080"/>
        <rFont val="Avenir Book"/>
        <family val="2"/>
      </rPr>
      <t> </t>
    </r>
  </si>
  <si>
    <r>
      <t>IC </t>
    </r>
    <r>
      <rPr>
        <b/>
        <sz val="14"/>
        <color rgb="FF008080"/>
        <rFont val="Avenir Book"/>
        <family val="2"/>
      </rPr>
      <t>95%</t>
    </r>
    <r>
      <rPr>
        <sz val="14"/>
        <color rgb="FF008080"/>
        <rFont val="Avenir Book"/>
        <family val="2"/>
      </rPr>
      <t> </t>
    </r>
  </si>
  <si>
    <r>
      <rPr>
        <i/>
        <sz val="14"/>
        <rFont val="Avenir Book"/>
        <family val="2"/>
      </rPr>
      <t>n</t>
    </r>
    <r>
      <rPr>
        <sz val="14"/>
        <rFont val="Avenir Book"/>
        <family val="2"/>
      </rPr>
      <t xml:space="preserve"> (grupo 1)</t>
    </r>
  </si>
  <si>
    <r>
      <t>Componente da variância</t>
    </r>
    <r>
      <rPr>
        <sz val="14"/>
        <color rgb="FF000000"/>
        <rFont val="Avenir Book"/>
        <family val="2"/>
      </rPr>
      <t> </t>
    </r>
  </si>
  <si>
    <r>
      <t>SQ</t>
    </r>
    <r>
      <rPr>
        <sz val="14"/>
        <color rgb="FF000000"/>
        <rFont val="Avenir Book"/>
        <family val="2"/>
      </rPr>
      <t> </t>
    </r>
  </si>
  <si>
    <r>
      <t>gl</t>
    </r>
    <r>
      <rPr>
        <sz val="14"/>
        <color rgb="FF000000"/>
        <rFont val="Avenir Book"/>
        <family val="2"/>
      </rPr>
      <t> </t>
    </r>
  </si>
  <si>
    <r>
      <t>QM</t>
    </r>
    <r>
      <rPr>
        <sz val="14"/>
        <color rgb="FF000000"/>
        <rFont val="Avenir Book"/>
        <family val="2"/>
      </rPr>
      <t> </t>
    </r>
  </si>
  <si>
    <r>
      <t>F</t>
    </r>
    <r>
      <rPr>
        <sz val="14"/>
        <color rgb="FF000000"/>
        <rFont val="Avenir Book"/>
        <family val="2"/>
      </rPr>
      <t> </t>
    </r>
  </si>
  <si>
    <r>
      <t>p</t>
    </r>
    <r>
      <rPr>
        <sz val="14"/>
        <color rgb="FF000000"/>
        <rFont val="Avenir Book"/>
        <family val="2"/>
      </rPr>
      <t> </t>
    </r>
  </si>
  <si>
    <r>
      <rPr>
        <i/>
        <sz val="14"/>
        <rFont val="Avenir Book"/>
        <family val="2"/>
      </rPr>
      <t>n</t>
    </r>
    <r>
      <rPr>
        <sz val="14"/>
        <rFont val="Avenir Book"/>
        <family val="2"/>
      </rPr>
      <t xml:space="preserve"> (grupo 2)</t>
    </r>
  </si>
  <si>
    <r>
      <t>Entre grupos</t>
    </r>
    <r>
      <rPr>
        <sz val="14"/>
        <color rgb="FF000000"/>
        <rFont val="Avenir Book"/>
        <family val="2"/>
      </rPr>
      <t> </t>
    </r>
  </si>
  <si>
    <r>
      <t>9332,48</t>
    </r>
    <r>
      <rPr>
        <sz val="14"/>
        <color rgb="FF000000"/>
        <rFont val="Avenir Book"/>
        <family val="2"/>
      </rPr>
      <t> </t>
    </r>
  </si>
  <si>
    <r>
      <t>&lt; 0,001</t>
    </r>
    <r>
      <rPr>
        <sz val="14"/>
        <color rgb="FF000000"/>
        <rFont val="Avenir Book"/>
        <family val="2"/>
      </rPr>
      <t> </t>
    </r>
  </si>
  <si>
    <r>
      <rPr>
        <i/>
        <sz val="14"/>
        <rFont val="Avenir Book"/>
        <family val="2"/>
      </rPr>
      <t>n</t>
    </r>
    <r>
      <rPr>
        <sz val="14"/>
        <rFont val="Avenir Book"/>
        <family val="2"/>
      </rPr>
      <t xml:space="preserve"> (grupo 3)</t>
    </r>
  </si>
  <si>
    <r>
      <t>Nos grupos</t>
    </r>
    <r>
      <rPr>
        <sz val="14"/>
        <color rgb="FF000000"/>
        <rFont val="Avenir Book"/>
        <family val="2"/>
      </rPr>
      <t> </t>
    </r>
  </si>
  <si>
    <r>
      <t>65867,25</t>
    </r>
    <r>
      <rPr>
        <sz val="14"/>
        <color rgb="FF000000"/>
        <rFont val="Avenir Book"/>
        <family val="2"/>
      </rPr>
      <t> </t>
    </r>
  </si>
  <si>
    <r>
      <t>749</t>
    </r>
    <r>
      <rPr>
        <sz val="14"/>
        <color rgb="FF000000"/>
        <rFont val="Avenir Book"/>
        <family val="2"/>
      </rPr>
      <t> </t>
    </r>
  </si>
  <si>
    <r>
      <rPr>
        <i/>
        <sz val="14"/>
        <rFont val="Avenir Book"/>
        <family val="2"/>
      </rPr>
      <t>n</t>
    </r>
    <r>
      <rPr>
        <sz val="14"/>
        <rFont val="Avenir Book"/>
        <family val="2"/>
      </rPr>
      <t xml:space="preserve"> (grupo 4)</t>
    </r>
  </si>
  <si>
    <r>
      <t>Total</t>
    </r>
    <r>
      <rPr>
        <sz val="14"/>
        <color rgb="FF000000"/>
        <rFont val="Avenir Book"/>
        <family val="2"/>
      </rPr>
      <t> </t>
    </r>
  </si>
  <si>
    <r>
      <t>751</t>
    </r>
    <r>
      <rPr>
        <sz val="14"/>
        <color rgb="FF000000"/>
        <rFont val="Avenir Book"/>
        <family val="2"/>
      </rPr>
      <t> </t>
    </r>
  </si>
  <si>
    <r>
      <rPr>
        <i/>
        <sz val="14"/>
        <rFont val="Avenir Book"/>
        <family val="2"/>
      </rPr>
      <t>n</t>
    </r>
    <r>
      <rPr>
        <sz val="14"/>
        <rFont val="Avenir Book"/>
        <family val="2"/>
      </rPr>
      <t xml:space="preserve"> (grupo 5)</t>
    </r>
  </si>
  <si>
    <r>
      <rPr>
        <i/>
        <sz val="14"/>
        <rFont val="Avenir Book"/>
        <family val="2"/>
      </rPr>
      <t>n</t>
    </r>
    <r>
      <rPr>
        <sz val="14"/>
        <rFont val="Avenir Book"/>
        <family val="2"/>
      </rPr>
      <t xml:space="preserve"> (grupo 6)</t>
    </r>
  </si>
  <si>
    <r>
      <rPr>
        <i/>
        <sz val="14"/>
        <rFont val="Avenir Book"/>
        <family val="2"/>
      </rPr>
      <t>n</t>
    </r>
    <r>
      <rPr>
        <sz val="14"/>
        <rFont val="Avenir Book"/>
        <family val="2"/>
      </rPr>
      <t xml:space="preserve"> (grupo 7)</t>
    </r>
  </si>
  <si>
    <r>
      <rPr>
        <b/>
        <i/>
        <sz val="14"/>
        <color theme="1"/>
        <rFont val="Avenir Book"/>
        <family val="2"/>
      </rPr>
      <t>Nota.</t>
    </r>
    <r>
      <rPr>
        <sz val="14"/>
        <color theme="1"/>
        <rFont val="Avenir Book"/>
        <family val="2"/>
      </rPr>
      <t xml:space="preserve">  Os valores nas células azúis escuras são retirados da tabela exemplo. Os valores nas células em azul claro são retirados da extensão ao estudo enquadrado no Projeto Estudos Normativos de Instrumentos Neuropsicológicos. </t>
    </r>
  </si>
  <si>
    <r>
      <rPr>
        <b/>
        <sz val="18"/>
        <color rgb="FF000000"/>
        <rFont val="Avenir Book"/>
        <family val="2"/>
      </rPr>
      <t>η</t>
    </r>
    <r>
      <rPr>
        <b/>
        <vertAlign val="superscript"/>
        <sz val="18"/>
        <color rgb="FF000000"/>
        <rFont val="Avenir Book"/>
        <family val="2"/>
      </rPr>
      <t>2</t>
    </r>
  </si>
  <si>
    <t xml:space="preserve">η2 = </t>
  </si>
  <si>
    <r>
      <rPr>
        <i/>
        <sz val="14"/>
        <rFont val="Avenir Book"/>
        <family val="2"/>
      </rPr>
      <t>gl</t>
    </r>
    <r>
      <rPr>
        <sz val="14"/>
        <rFont val="Avenir Book"/>
        <family val="2"/>
      </rPr>
      <t xml:space="preserve"> (K-1)</t>
    </r>
  </si>
  <si>
    <r>
      <t>O efeito padronizado quadrático médio [</t>
    </r>
    <r>
      <rPr>
        <i/>
        <sz val="14"/>
        <color theme="1"/>
        <rFont val="Avenir Book"/>
        <family val="2"/>
      </rPr>
      <t xml:space="preserve">root mean square standardized effect </t>
    </r>
    <r>
      <rPr>
        <sz val="14"/>
        <color theme="1"/>
        <rFont val="Avenir Book"/>
        <family val="2"/>
      </rPr>
      <t>(RMSSE)] representa a diferença coletiva de todo o modelo padronizado pela raiz quadrática média</t>
    </r>
  </si>
  <si>
    <r>
      <t>18664,96</t>
    </r>
    <r>
      <rPr>
        <sz val="14"/>
        <color rgb="FF000000"/>
        <rFont val="Avenir Book"/>
        <family val="2"/>
      </rPr>
      <t> </t>
    </r>
  </si>
  <si>
    <r>
      <t>106,12</t>
    </r>
    <r>
      <rPr>
        <sz val="14"/>
        <color rgb="FF000000"/>
        <rFont val="Avenir Book"/>
        <family val="2"/>
      </rPr>
      <t> </t>
    </r>
  </si>
  <si>
    <r>
      <t>84532,21</t>
    </r>
    <r>
      <rPr>
        <sz val="14"/>
        <color rgb="FF000000"/>
        <rFont val="Avenir Book"/>
        <family val="2"/>
      </rPr>
      <t> </t>
    </r>
  </si>
  <si>
    <r>
      <t xml:space="preserve">Legenda: </t>
    </r>
    <r>
      <rPr>
        <sz val="14"/>
        <color rgb="FF0A615E"/>
        <rFont val="Avenir Book"/>
        <family val="2"/>
      </rPr>
      <t xml:space="preserve">a idade que aparece no exemplo categorizada para 3 grupos foi recategorizada </t>
    </r>
  </si>
  <si>
    <r>
      <t>QM</t>
    </r>
    <r>
      <rPr>
        <vertAlign val="subscript"/>
        <sz val="14"/>
        <color theme="1"/>
        <rFont val="Avenir Book"/>
        <family val="2"/>
      </rPr>
      <t>erro</t>
    </r>
  </si>
  <si>
    <r>
      <t>SQ</t>
    </r>
    <r>
      <rPr>
        <vertAlign val="subscript"/>
        <sz val="11"/>
        <color theme="1"/>
        <rFont val="Avenir Book"/>
        <family val="2"/>
      </rPr>
      <t>fator</t>
    </r>
  </si>
  <si>
    <r>
      <t>SQ</t>
    </r>
    <r>
      <rPr>
        <vertAlign val="subscript"/>
        <sz val="11"/>
        <color theme="1"/>
        <rFont val="Avenir Book"/>
        <family val="2"/>
      </rPr>
      <t>total</t>
    </r>
  </si>
  <si>
    <r>
      <rPr>
        <i/>
        <sz val="11"/>
        <color theme="1"/>
        <rFont val="Avenir Book"/>
        <family val="2"/>
      </rPr>
      <t>gl</t>
    </r>
    <r>
      <rPr>
        <sz val="11"/>
        <color theme="1"/>
        <rFont val="Avenir Book"/>
        <family val="2"/>
      </rPr>
      <t xml:space="preserve"> (k-1)</t>
    </r>
  </si>
  <si>
    <r>
      <t>QM</t>
    </r>
    <r>
      <rPr>
        <vertAlign val="subscript"/>
        <sz val="11"/>
        <color theme="1"/>
        <rFont val="Avenir Book"/>
        <family val="2"/>
      </rPr>
      <t>erro</t>
    </r>
  </si>
  <si>
    <r>
      <t>ω</t>
    </r>
    <r>
      <rPr>
        <vertAlign val="superscript"/>
        <sz val="11"/>
        <color theme="1"/>
        <rFont val="Avenir Book"/>
        <family val="2"/>
      </rPr>
      <t>2</t>
    </r>
  </si>
  <si>
    <t>Equação 9</t>
  </si>
  <si>
    <r>
      <t xml:space="preserve">Referência: Espirito-Santo, H. e Daniel, F. (2018). Calcular e apresentar tamanhos do efeito em trabalhos científicos (3): Guia para reportar os tamanhos do efeito para as proporções da variância [Folha de cálculo suplementar]. </t>
    </r>
    <r>
      <rPr>
        <i/>
        <sz val="12"/>
        <color indexed="8"/>
        <rFont val="Avenir Book"/>
        <family val="2"/>
      </rPr>
      <t>Revista Portuguesa de Investigação Comportamental e Social, 4</t>
    </r>
    <r>
      <rPr>
        <sz val="12"/>
        <color indexed="8"/>
        <rFont val="Avenir Book"/>
        <family val="2"/>
      </rPr>
      <t xml:space="preserve">(1), </t>
    </r>
    <r>
      <rPr>
        <sz val="12"/>
        <color theme="1"/>
        <rFont val="Avenir Book"/>
        <family val="2"/>
      </rPr>
      <t>43-59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</si>
</sst>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
    <numFmt numFmtId="166" formatCode="0.00000"/>
  </numFmts>
  <fonts count="99">
    <font>
      <sz val="11"/>
      <color theme="1"/>
      <name val="Calibri"/>
      <family val="2"/>
      <scheme val="minor"/>
    </font>
    <font>
      <sz val="10"/>
      <color rgb="FF000000"/>
      <name val="Symbol"/>
      <family val="1"/>
      <charset val="2"/>
    </font>
    <font>
      <sz val="10"/>
      <color theme="1"/>
      <name val="Symbol"/>
      <family val="1"/>
      <charset val="2"/>
    </font>
    <font>
      <sz val="10"/>
      <color theme="1"/>
      <name val="Optima"/>
    </font>
    <font>
      <sz val="11"/>
      <color theme="1"/>
      <name val="Optima"/>
    </font>
    <font>
      <sz val="12"/>
      <color indexed="8"/>
      <name val="Avenir Book"/>
      <family val="2"/>
    </font>
    <font>
      <sz val="12"/>
      <color indexed="8"/>
      <name val="Avenir Heavy"/>
      <family val="2"/>
    </font>
    <font>
      <sz val="12"/>
      <color indexed="8"/>
      <name val="Optima"/>
    </font>
    <font>
      <sz val="11"/>
      <color theme="0"/>
      <name val="Optima"/>
    </font>
    <font>
      <sz val="10"/>
      <color theme="0"/>
      <name val="Optima"/>
    </font>
    <font>
      <sz val="12"/>
      <color theme="1"/>
      <name val="Optima"/>
    </font>
    <font>
      <b/>
      <sz val="14"/>
      <color theme="1"/>
      <name val="Optima"/>
      <family val="2"/>
    </font>
    <font>
      <sz val="10"/>
      <color rgb="FF000000"/>
      <name val="Avenir Book"/>
      <family val="2"/>
    </font>
    <font>
      <sz val="11"/>
      <color theme="1"/>
      <name val="Avenir Book"/>
      <family val="2"/>
    </font>
    <font>
      <sz val="11"/>
      <color theme="0"/>
      <name val="Avenir Book"/>
      <family val="2"/>
    </font>
    <font>
      <sz val="10"/>
      <color theme="0"/>
      <name val="Avenir Book"/>
      <family val="2"/>
    </font>
    <font>
      <sz val="10"/>
      <color theme="1"/>
      <name val="Avenir Book"/>
      <family val="2"/>
    </font>
    <font>
      <sz val="9"/>
      <color indexed="8"/>
      <name val="Avenir Book"/>
      <family val="2"/>
    </font>
    <font>
      <sz val="9"/>
      <color theme="0"/>
      <name val="Avenir Book"/>
      <family val="2"/>
    </font>
    <font>
      <sz val="11"/>
      <color rgb="FF0A615E"/>
      <name val="Avenir Book"/>
      <family val="2"/>
    </font>
    <font>
      <sz val="9"/>
      <color rgb="FF008080"/>
      <name val="Avenir Book"/>
      <family val="2"/>
    </font>
    <font>
      <b/>
      <sz val="10"/>
      <color theme="1"/>
      <name val="Avenir Book"/>
      <family val="2"/>
    </font>
    <font>
      <b/>
      <sz val="9"/>
      <color theme="1"/>
      <name val="Avenir Book"/>
      <family val="2"/>
    </font>
    <font>
      <sz val="9"/>
      <color theme="1"/>
      <name val="Avenir Book"/>
      <family val="2"/>
    </font>
    <font>
      <sz val="9"/>
      <name val="Avenir Book"/>
      <family val="2"/>
    </font>
    <font>
      <vertAlign val="subscript"/>
      <sz val="9"/>
      <name val="Avenir Book"/>
      <family val="2"/>
    </font>
    <font>
      <b/>
      <sz val="11"/>
      <color theme="1"/>
      <name val="Avenir Book"/>
      <family val="2"/>
    </font>
    <font>
      <b/>
      <sz val="9"/>
      <color rgb="FF0C615E"/>
      <name val="Avenir Book"/>
      <family val="2"/>
    </font>
    <font>
      <b/>
      <i/>
      <sz val="9"/>
      <color rgb="FF0C615E"/>
      <name val="Avenir Book"/>
      <family val="2"/>
    </font>
    <font>
      <sz val="9"/>
      <color rgb="FF000000"/>
      <name val="Avenir Book"/>
      <family val="2"/>
    </font>
    <font>
      <sz val="9"/>
      <color rgb="FF0C615E"/>
      <name val="Avenir Book"/>
      <family val="2"/>
    </font>
    <font>
      <vertAlign val="superscript"/>
      <sz val="9"/>
      <color rgb="FF0C615E"/>
      <name val="Avenir Book"/>
      <family val="2"/>
    </font>
    <font>
      <b/>
      <sz val="8"/>
      <color rgb="FF0A615E"/>
      <name val="Avenir Book"/>
      <family val="2"/>
    </font>
    <font>
      <sz val="8"/>
      <color rgb="FF0A615E"/>
      <name val="Avenir Book"/>
      <family val="2"/>
    </font>
    <font>
      <sz val="8"/>
      <color rgb="FF000000"/>
      <name val="Avenir Book"/>
      <family val="2"/>
    </font>
    <font>
      <sz val="10"/>
      <color rgb="FF0A615E"/>
      <name val="Avenir Book"/>
      <family val="2"/>
    </font>
    <font>
      <sz val="8"/>
      <color theme="1"/>
      <name val="Avenir Book"/>
      <family val="2"/>
    </font>
    <font>
      <b/>
      <sz val="14"/>
      <color theme="1"/>
      <name val="Avenir Book"/>
      <family val="2"/>
    </font>
    <font>
      <vertAlign val="superscript"/>
      <sz val="10"/>
      <color theme="1"/>
      <name val="Avenir Book"/>
      <family val="2"/>
    </font>
    <font>
      <vertAlign val="subscript"/>
      <sz val="10"/>
      <color theme="1"/>
      <name val="Avenir Book"/>
      <family val="2"/>
    </font>
    <font>
      <b/>
      <i/>
      <sz val="8"/>
      <color rgb="FF0A615E"/>
      <name val="Avenir Book"/>
      <family val="2"/>
    </font>
    <font>
      <i/>
      <sz val="10"/>
      <color theme="1"/>
      <name val="Avenir Book"/>
      <family val="2"/>
    </font>
    <font>
      <b/>
      <sz val="8"/>
      <color rgb="FF008080"/>
      <name val="Avenir Book"/>
      <family val="2"/>
    </font>
    <font>
      <sz val="8"/>
      <color rgb="FF008080"/>
      <name val="Avenir Book"/>
      <family val="2"/>
    </font>
    <font>
      <b/>
      <i/>
      <sz val="8"/>
      <color rgb="FF008080"/>
      <name val="Avenir Book"/>
      <family val="2"/>
    </font>
    <font>
      <sz val="8"/>
      <color theme="0"/>
      <name val="Avenir Book"/>
      <family val="2"/>
    </font>
    <font>
      <sz val="14"/>
      <color theme="1"/>
      <name val="Avenir Book"/>
      <family val="2"/>
    </font>
    <font>
      <vertAlign val="superscript"/>
      <sz val="14"/>
      <color theme="1"/>
      <name val="Avenir Book"/>
      <family val="2"/>
    </font>
    <font>
      <b/>
      <i/>
      <sz val="11"/>
      <color theme="1"/>
      <name val="Avenir Book"/>
      <family val="2"/>
    </font>
    <font>
      <sz val="10"/>
      <name val="Avenir Book"/>
      <family val="2"/>
    </font>
    <font>
      <b/>
      <sz val="14"/>
      <color rgb="FF000000"/>
      <name val="Avenir Book"/>
      <family val="2"/>
    </font>
    <font>
      <sz val="14"/>
      <color indexed="8"/>
      <name val="Avenir Book"/>
      <family val="2"/>
    </font>
    <font>
      <sz val="14"/>
      <color rgb="FF007F7E"/>
      <name val="Avenir Book"/>
      <family val="2"/>
    </font>
    <font>
      <sz val="14"/>
      <name val="Avenir Book"/>
      <family val="2"/>
    </font>
    <font>
      <sz val="14"/>
      <color rgb="FF008080"/>
      <name val="Avenir Book"/>
      <family val="2"/>
    </font>
    <font>
      <b/>
      <sz val="14"/>
      <color rgb="FF007F7E"/>
      <name val="Avenir Book"/>
      <family val="2"/>
    </font>
    <font>
      <i/>
      <sz val="12"/>
      <color indexed="8"/>
      <name val="Avenir Book"/>
      <family val="2"/>
    </font>
    <font>
      <sz val="12"/>
      <color theme="1"/>
      <name val="Calibri"/>
      <family val="2"/>
      <scheme val="minor"/>
    </font>
    <font>
      <vertAlign val="subscript"/>
      <sz val="9"/>
      <name val="Avenir Book"/>
    </font>
    <font>
      <sz val="10"/>
      <color theme="1"/>
      <name val="Avenir Book"/>
    </font>
    <font>
      <sz val="11"/>
      <color theme="1"/>
      <name val="Avenir Book"/>
    </font>
    <font>
      <vertAlign val="subscript"/>
      <sz val="10"/>
      <color theme="1"/>
      <name val="Avenir Book"/>
    </font>
    <font>
      <i/>
      <sz val="8"/>
      <color rgb="FF0A615E"/>
      <name val="Avenir Book"/>
    </font>
    <font>
      <vertAlign val="superscript"/>
      <sz val="10"/>
      <color theme="1"/>
      <name val="Avenir Book"/>
    </font>
    <font>
      <sz val="14"/>
      <color theme="1"/>
      <name val="Symbol"/>
      <family val="1"/>
      <charset val="2"/>
    </font>
    <font>
      <sz val="14"/>
      <color rgb="FF000000"/>
      <name val="Avenir Book"/>
      <family val="2"/>
    </font>
    <font>
      <sz val="14"/>
      <color rgb="FF0A615E"/>
      <name val="Avenir Book"/>
      <family val="2"/>
    </font>
    <font>
      <b/>
      <sz val="14"/>
      <name val="Avenir Book"/>
      <family val="2"/>
    </font>
    <font>
      <vertAlign val="subscript"/>
      <sz val="14"/>
      <name val="Avenir Book"/>
      <family val="2"/>
    </font>
    <font>
      <sz val="14"/>
      <color theme="0"/>
      <name val="Avenir Book"/>
      <family val="2"/>
    </font>
    <font>
      <i/>
      <sz val="14"/>
      <color theme="1"/>
      <name val="Avenir Book"/>
      <family val="2"/>
    </font>
    <font>
      <b/>
      <sz val="14"/>
      <color rgb="FF008080"/>
      <name val="Avenir Book"/>
      <family val="2"/>
    </font>
    <font>
      <b/>
      <i/>
      <sz val="14"/>
      <color rgb="FF008080"/>
      <name val="Avenir Book"/>
      <family val="2"/>
    </font>
    <font>
      <b/>
      <i/>
      <sz val="14"/>
      <color rgb="FF0A615E"/>
      <name val="Avenir Book"/>
      <family val="2"/>
    </font>
    <font>
      <i/>
      <sz val="14"/>
      <name val="Avenir Book"/>
      <family val="2"/>
    </font>
    <font>
      <b/>
      <sz val="14"/>
      <color rgb="FF0A615E"/>
      <name val="Avenir Book"/>
      <family val="2"/>
    </font>
    <font>
      <b/>
      <i/>
      <sz val="14"/>
      <color theme="1"/>
      <name val="Avenir Book"/>
      <family val="2"/>
    </font>
    <font>
      <b/>
      <sz val="18"/>
      <color rgb="FF000000"/>
      <name val="Avenir Book"/>
      <family val="2"/>
    </font>
    <font>
      <b/>
      <vertAlign val="superscript"/>
      <sz val="18"/>
      <color rgb="FF000000"/>
      <name val="Avenir Book"/>
      <family val="2"/>
    </font>
    <font>
      <b/>
      <sz val="16"/>
      <color theme="1"/>
      <name val="Avenir Book"/>
      <family val="2"/>
    </font>
    <font>
      <sz val="16"/>
      <color theme="1"/>
      <name val="Avenir Book"/>
      <family val="2"/>
    </font>
    <font>
      <sz val="14"/>
      <color indexed="12"/>
      <name val="Avenir Book"/>
      <family val="2"/>
    </font>
    <font>
      <vertAlign val="subscript"/>
      <sz val="14"/>
      <color theme="1"/>
      <name val="Avenir Book"/>
      <family val="2"/>
    </font>
    <font>
      <b/>
      <sz val="14"/>
      <color rgb="FFFF0000"/>
      <name val="Avenir Book"/>
      <family val="2"/>
    </font>
    <font>
      <sz val="10"/>
      <color rgb="FFFF0000"/>
      <name val="Avenir Book"/>
      <family val="2"/>
    </font>
    <font>
      <b/>
      <sz val="10"/>
      <color rgb="FFFF0000"/>
      <name val="Avenir Book"/>
      <family val="2"/>
    </font>
    <font>
      <sz val="11"/>
      <color rgb="FFFF0000"/>
      <name val="Avenir Book"/>
      <family val="2"/>
    </font>
    <font>
      <vertAlign val="subscript"/>
      <sz val="11"/>
      <color theme="1"/>
      <name val="Avenir Book"/>
      <family val="2"/>
    </font>
    <font>
      <i/>
      <sz val="11"/>
      <color theme="1"/>
      <name val="Avenir Book"/>
      <family val="2"/>
    </font>
    <font>
      <vertAlign val="superscript"/>
      <sz val="11"/>
      <color theme="1"/>
      <name val="Avenir Book"/>
      <family val="2"/>
    </font>
    <font>
      <sz val="11"/>
      <name val="Avenir Book"/>
      <family val="2"/>
    </font>
    <font>
      <b/>
      <sz val="14"/>
      <color theme="1"/>
      <name val="Optima"/>
    </font>
    <font>
      <sz val="8"/>
      <color rgb="FF000000"/>
      <name val="Optima"/>
    </font>
    <font>
      <sz val="8"/>
      <color rgb="FF000000"/>
      <name val="Symbol"/>
      <family val="1"/>
      <charset val="2"/>
    </font>
    <font>
      <sz val="12"/>
      <color rgb="FF000000"/>
      <name val="Avenir Book"/>
      <family val="2"/>
    </font>
    <font>
      <sz val="12"/>
      <color theme="1"/>
      <name val="Avenir Book"/>
      <family val="2"/>
    </font>
    <font>
      <sz val="10"/>
      <color rgb="FF000000"/>
      <name val="Optima"/>
    </font>
    <font>
      <sz val="10"/>
      <color theme="1"/>
      <name val="Calibri"/>
      <family val="2"/>
      <scheme val="minor"/>
    </font>
    <font>
      <sz val="9"/>
      <color rgb="FFFF0000"/>
      <name val="Avenir Book"/>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9"/>
        <bgColor auto="1"/>
      </patternFill>
    </fill>
    <fill>
      <patternFill patternType="solid">
        <fgColor rgb="FF008080"/>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0" tint="-0.14999847407452621"/>
        <bgColor indexed="64"/>
      </patternFill>
    </fill>
    <fill>
      <patternFill patternType="solid">
        <fgColor rgb="FF4271C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rgb="FF008080"/>
      </bottom>
      <diagonal/>
    </border>
    <border>
      <left/>
      <right/>
      <top style="thin">
        <color rgb="FF008080"/>
      </top>
      <bottom/>
      <diagonal/>
    </border>
    <border>
      <left style="thin">
        <color indexed="64"/>
      </left>
      <right style="thin">
        <color indexed="64"/>
      </right>
      <top/>
      <bottom/>
      <diagonal/>
    </border>
    <border>
      <left style="thin">
        <color indexed="64"/>
      </left>
      <right style="thin">
        <color indexed="64"/>
      </right>
      <top style="thin">
        <color rgb="FF008080"/>
      </top>
      <bottom style="thin">
        <color indexed="64"/>
      </bottom>
      <diagonal/>
    </border>
    <border>
      <left style="thin">
        <color rgb="FF008080"/>
      </left>
      <right/>
      <top/>
      <bottom/>
      <diagonal/>
    </border>
    <border>
      <left style="thin">
        <color indexed="64"/>
      </left>
      <right/>
      <top style="thin">
        <color indexed="64"/>
      </top>
      <bottom/>
      <diagonal/>
    </border>
    <border>
      <left/>
      <right/>
      <top style="medium">
        <color rgb="FF0C615E"/>
      </top>
      <bottom style="medium">
        <color rgb="FF0C615E"/>
      </bottom>
      <diagonal/>
    </border>
    <border>
      <left style="thin">
        <color indexed="64"/>
      </left>
      <right/>
      <top style="thin">
        <color rgb="FF008080"/>
      </top>
      <bottom/>
      <diagonal/>
    </border>
    <border>
      <left style="thin">
        <color indexed="64"/>
      </left>
      <right/>
      <top/>
      <bottom style="thin">
        <color indexed="64"/>
      </bottom>
      <diagonal/>
    </border>
    <border>
      <left/>
      <right style="thin">
        <color indexed="64"/>
      </right>
      <top/>
      <bottom style="thin">
        <color rgb="FF008080"/>
      </bottom>
      <diagonal/>
    </border>
    <border>
      <left style="thin">
        <color indexed="64"/>
      </left>
      <right/>
      <top/>
      <bottom style="thin">
        <color rgb="FF008080"/>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rgb="FF0C615E"/>
      </top>
      <bottom style="medium">
        <color rgb="FF0C615E"/>
      </bottom>
      <diagonal/>
    </border>
    <border>
      <left/>
      <right style="thin">
        <color indexed="64"/>
      </right>
      <top style="medium">
        <color rgb="FF0C615E"/>
      </top>
      <bottom style="medium">
        <color rgb="FF0C615E"/>
      </bottom>
      <diagonal/>
    </border>
    <border>
      <left/>
      <right/>
      <top/>
      <bottom style="medium">
        <color rgb="FF0C615E"/>
      </bottom>
      <diagonal/>
    </border>
  </borders>
  <cellStyleXfs count="1">
    <xf numFmtId="0" fontId="0" fillId="0" borderId="0"/>
  </cellStyleXfs>
  <cellXfs count="386">
    <xf numFmtId="0" fontId="0" fillId="0" borderId="0" xfId="0"/>
    <xf numFmtId="0" fontId="5" fillId="4" borderId="11" xfId="0" applyNumberFormat="1" applyFont="1" applyFill="1" applyBorder="1" applyAlignment="1"/>
    <xf numFmtId="0" fontId="5" fillId="4" borderId="12" xfId="0" applyNumberFormat="1" applyFont="1" applyFill="1" applyBorder="1" applyAlignment="1"/>
    <xf numFmtId="0" fontId="5" fillId="4" borderId="0" xfId="0" applyNumberFormat="1" applyFont="1" applyFill="1" applyBorder="1" applyAlignment="1"/>
    <xf numFmtId="0" fontId="5" fillId="4" borderId="13" xfId="0" applyNumberFormat="1" applyFont="1" applyFill="1" applyBorder="1" applyAlignment="1"/>
    <xf numFmtId="0" fontId="5" fillId="4" borderId="14" xfId="0" applyNumberFormat="1" applyFont="1" applyFill="1" applyBorder="1" applyAlignment="1"/>
    <xf numFmtId="0" fontId="5" fillId="4" borderId="15" xfId="0" applyNumberFormat="1" applyFont="1" applyFill="1" applyBorder="1" applyAlignment="1"/>
    <xf numFmtId="0" fontId="0" fillId="2" borderId="0" xfId="0" applyFill="1"/>
    <xf numFmtId="0" fontId="5" fillId="2" borderId="0" xfId="0" applyNumberFormat="1" applyFont="1" applyFill="1" applyBorder="1" applyAlignment="1"/>
    <xf numFmtId="0" fontId="4" fillId="0" borderId="0" xfId="0" applyFont="1"/>
    <xf numFmtId="0" fontId="3" fillId="0" borderId="0" xfId="0" applyFont="1"/>
    <xf numFmtId="0" fontId="3" fillId="0" borderId="0" xfId="0" applyFont="1" applyAlignment="1">
      <alignment horizontal="center"/>
    </xf>
    <xf numFmtId="0" fontId="4" fillId="2" borderId="0" xfId="0" applyFont="1" applyFill="1" applyBorder="1"/>
    <xf numFmtId="0" fontId="3" fillId="2" borderId="0" xfId="0" applyFont="1" applyFill="1" applyBorder="1" applyAlignment="1">
      <alignment horizontal="center"/>
    </xf>
    <xf numFmtId="0" fontId="0" fillId="2" borderId="0" xfId="0" applyFill="1" applyBorder="1" applyAlignment="1">
      <alignment horizontal="right"/>
    </xf>
    <xf numFmtId="0" fontId="8" fillId="2" borderId="0" xfId="0" applyFont="1" applyFill="1" applyBorder="1"/>
    <xf numFmtId="0" fontId="0" fillId="2" borderId="0" xfId="0" applyFill="1" applyBorder="1"/>
    <xf numFmtId="0" fontId="3" fillId="0" borderId="0" xfId="0" applyFont="1" applyFill="1" applyAlignment="1">
      <alignment horizontal="left"/>
    </xf>
    <xf numFmtId="0" fontId="4" fillId="0" borderId="0" xfId="0" applyFont="1" applyFill="1"/>
    <xf numFmtId="0" fontId="7" fillId="0" borderId="20" xfId="0" applyNumberFormat="1" applyFont="1" applyFill="1" applyBorder="1" applyAlignment="1"/>
    <xf numFmtId="0" fontId="4" fillId="0" borderId="20" xfId="0" applyFont="1" applyFill="1" applyBorder="1"/>
    <xf numFmtId="0" fontId="0" fillId="0" borderId="0" xfId="0" applyFill="1" applyBorder="1"/>
    <xf numFmtId="0" fontId="4" fillId="2" borderId="5" xfId="0" applyFont="1" applyFill="1" applyBorder="1"/>
    <xf numFmtId="0" fontId="10" fillId="2" borderId="0" xfId="0" applyFont="1" applyFill="1"/>
    <xf numFmtId="0" fontId="0" fillId="2" borderId="27" xfId="0" applyFill="1" applyBorder="1"/>
    <xf numFmtId="0" fontId="0" fillId="2" borderId="6" xfId="0" applyFill="1" applyBorder="1"/>
    <xf numFmtId="0" fontId="0" fillId="2" borderId="7" xfId="0" applyFill="1" applyBorder="1"/>
    <xf numFmtId="0" fontId="0" fillId="2" borderId="29" xfId="0" applyFill="1" applyBorder="1"/>
    <xf numFmtId="0" fontId="13" fillId="2" borderId="0" xfId="0" applyFont="1" applyFill="1" applyBorder="1"/>
    <xf numFmtId="0" fontId="14" fillId="2" borderId="0" xfId="0" applyFont="1" applyFill="1" applyBorder="1" applyAlignment="1">
      <alignment horizontal="right"/>
    </xf>
    <xf numFmtId="0" fontId="15" fillId="2" borderId="0" xfId="0" applyFont="1" applyFill="1" applyBorder="1"/>
    <xf numFmtId="0" fontId="14" fillId="2" borderId="0" xfId="0" applyFont="1" applyFill="1" applyBorder="1"/>
    <xf numFmtId="0" fontId="13" fillId="2" borderId="0" xfId="0" applyFont="1" applyFill="1"/>
    <xf numFmtId="0" fontId="17" fillId="2" borderId="0" xfId="0" applyNumberFormat="1" applyFont="1" applyFill="1" applyBorder="1" applyAlignment="1">
      <alignment vertical="center" wrapText="1"/>
    </xf>
    <xf numFmtId="0" fontId="18" fillId="2" borderId="0" xfId="0" applyNumberFormat="1" applyFont="1" applyFill="1" applyBorder="1" applyAlignment="1">
      <alignment vertical="center" wrapText="1"/>
    </xf>
    <xf numFmtId="0" fontId="19" fillId="2" borderId="0" xfId="0" applyFont="1" applyFill="1" applyBorder="1"/>
    <xf numFmtId="0" fontId="13" fillId="0" borderId="0" xfId="0" applyFont="1"/>
    <xf numFmtId="49" fontId="18" fillId="2" borderId="0" xfId="0" applyNumberFormat="1" applyFont="1" applyFill="1" applyBorder="1" applyAlignment="1">
      <alignment horizontal="justify" vertical="center" wrapText="1"/>
    </xf>
    <xf numFmtId="0" fontId="13" fillId="2" borderId="0" xfId="0" applyFont="1" applyFill="1" applyBorder="1" applyAlignment="1">
      <alignment horizontal="right"/>
    </xf>
    <xf numFmtId="0" fontId="16" fillId="6" borderId="21" xfId="0" applyFont="1" applyFill="1" applyBorder="1" applyAlignment="1">
      <alignment horizontal="left"/>
    </xf>
    <xf numFmtId="0" fontId="16" fillId="6" borderId="27" xfId="0" applyFont="1" applyFill="1" applyBorder="1" applyAlignment="1">
      <alignment horizontal="left"/>
    </xf>
    <xf numFmtId="0" fontId="17" fillId="2" borderId="0" xfId="0" applyNumberFormat="1" applyFont="1" applyFill="1" applyBorder="1" applyAlignment="1"/>
    <xf numFmtId="0" fontId="22" fillId="2" borderId="7" xfId="0" applyFont="1" applyFill="1" applyBorder="1" applyAlignment="1">
      <alignment horizontal="left"/>
    </xf>
    <xf numFmtId="0" fontId="23" fillId="2" borderId="6" xfId="0" applyFont="1" applyFill="1" applyBorder="1" applyAlignment="1">
      <alignment horizontal="center"/>
    </xf>
    <xf numFmtId="0" fontId="12" fillId="2" borderId="0" xfId="0" applyFont="1" applyFill="1" applyBorder="1" applyAlignment="1">
      <alignment horizontal="right" vertical="center"/>
    </xf>
    <xf numFmtId="0" fontId="24" fillId="2" borderId="7" xfId="0" applyFont="1" applyFill="1" applyBorder="1" applyAlignment="1">
      <alignment horizontal="left"/>
    </xf>
    <xf numFmtId="0" fontId="18" fillId="7" borderId="1" xfId="0" applyFont="1" applyFill="1" applyBorder="1" applyAlignment="1">
      <alignment horizontal="center"/>
    </xf>
    <xf numFmtId="0" fontId="18" fillId="7" borderId="4" xfId="0" applyFont="1" applyFill="1" applyBorder="1" applyAlignment="1">
      <alignment horizontal="center"/>
    </xf>
    <xf numFmtId="0" fontId="27" fillId="0" borderId="31" xfId="0" applyFont="1" applyBorder="1" applyAlignment="1">
      <alignment vertical="center" wrapText="1"/>
    </xf>
    <xf numFmtId="0" fontId="27"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23" fillId="0" borderId="32" xfId="0" applyFont="1" applyBorder="1" applyAlignment="1">
      <alignment horizontal="center" vertical="center" wrapText="1"/>
    </xf>
    <xf numFmtId="0" fontId="29" fillId="9" borderId="21" xfId="0" applyFont="1" applyFill="1" applyBorder="1" applyAlignment="1">
      <alignment horizontal="left" vertical="center"/>
    </xf>
    <xf numFmtId="165" fontId="24" fillId="9" borderId="27" xfId="0" applyNumberFormat="1" applyFont="1" applyFill="1" applyBorder="1" applyAlignment="1">
      <alignment horizontal="center"/>
    </xf>
    <xf numFmtId="0" fontId="30" fillId="0" borderId="7" xfId="0" applyFont="1" applyBorder="1" applyAlignment="1">
      <alignment vertical="center" wrapText="1"/>
    </xf>
    <xf numFmtId="0" fontId="30" fillId="0" borderId="0" xfId="0" applyFont="1" applyBorder="1" applyAlignment="1">
      <alignment horizontal="center" vertical="center" wrapText="1"/>
    </xf>
    <xf numFmtId="0" fontId="30" fillId="0" borderId="6" xfId="0" applyFont="1" applyBorder="1" applyAlignment="1">
      <alignment horizontal="center" vertical="center" wrapText="1"/>
    </xf>
    <xf numFmtId="0" fontId="16" fillId="9" borderId="24" xfId="0" applyFont="1" applyFill="1" applyBorder="1"/>
    <xf numFmtId="0" fontId="18" fillId="5" borderId="0" xfId="0" applyFont="1" applyFill="1" applyBorder="1" applyAlignment="1">
      <alignment horizontal="center" vertical="center" wrapText="1"/>
    </xf>
    <xf numFmtId="0" fontId="16" fillId="9" borderId="2" xfId="0" applyFont="1" applyFill="1" applyBorder="1" applyAlignment="1">
      <alignment horizontal="left"/>
    </xf>
    <xf numFmtId="0" fontId="23" fillId="9" borderId="3" xfId="0" applyFont="1" applyFill="1" applyBorder="1" applyAlignment="1">
      <alignment horizontal="center"/>
    </xf>
    <xf numFmtId="0" fontId="13" fillId="0" borderId="0" xfId="0" applyFont="1" applyBorder="1"/>
    <xf numFmtId="0" fontId="30" fillId="0" borderId="24" xfId="0" applyFont="1" applyBorder="1" applyAlignment="1">
      <alignment vertical="center" wrapText="1"/>
    </xf>
    <xf numFmtId="0" fontId="30" fillId="0" borderId="28" xfId="0" applyFont="1" applyBorder="1" applyAlignment="1">
      <alignment horizontal="center" vertical="center" wrapText="1"/>
    </xf>
    <xf numFmtId="0" fontId="20" fillId="2" borderId="0" xfId="0" applyFont="1" applyFill="1" applyBorder="1" applyAlignment="1">
      <alignment horizontal="left" vertical="center" wrapText="1"/>
    </xf>
    <xf numFmtId="0" fontId="18" fillId="2" borderId="0" xfId="0" applyFont="1" applyFill="1" applyBorder="1" applyAlignment="1">
      <alignment horizontal="center"/>
    </xf>
    <xf numFmtId="0" fontId="32" fillId="2" borderId="0" xfId="0" applyFont="1" applyFill="1" applyBorder="1" applyAlignment="1">
      <alignment horizontal="left" vertical="center"/>
    </xf>
    <xf numFmtId="164" fontId="13" fillId="2" borderId="0" xfId="0" applyNumberFormat="1" applyFont="1" applyFill="1" applyBorder="1" applyAlignment="1">
      <alignment horizontal="center"/>
    </xf>
    <xf numFmtId="0" fontId="16" fillId="2" borderId="0" xfId="0" applyFont="1" applyFill="1" applyBorder="1" applyAlignment="1">
      <alignment horizontal="right"/>
    </xf>
    <xf numFmtId="0" fontId="4" fillId="2" borderId="21" xfId="0" applyFont="1" applyFill="1" applyBorder="1"/>
    <xf numFmtId="0" fontId="0" fillId="2" borderId="5" xfId="0" applyFill="1" applyBorder="1"/>
    <xf numFmtId="0" fontId="0" fillId="0" borderId="5" xfId="0" applyBorder="1"/>
    <xf numFmtId="0" fontId="11" fillId="2" borderId="5" xfId="0" applyFont="1" applyFill="1" applyBorder="1"/>
    <xf numFmtId="0" fontId="9" fillId="2" borderId="5" xfId="0" applyFont="1" applyFill="1" applyBorder="1"/>
    <xf numFmtId="0" fontId="0" fillId="2" borderId="5" xfId="0" applyFill="1" applyBorder="1" applyAlignment="1">
      <alignment horizontal="right"/>
    </xf>
    <xf numFmtId="0" fontId="3" fillId="2" borderId="5" xfId="0" applyFont="1" applyFill="1" applyBorder="1"/>
    <xf numFmtId="0" fontId="3" fillId="2" borderId="5" xfId="0" applyFont="1" applyFill="1" applyBorder="1" applyAlignment="1">
      <alignment horizontal="center"/>
    </xf>
    <xf numFmtId="0" fontId="0" fillId="0" borderId="27" xfId="0" applyBorder="1"/>
    <xf numFmtId="0" fontId="4" fillId="2" borderId="7" xfId="0" applyFont="1" applyFill="1" applyBorder="1"/>
    <xf numFmtId="0" fontId="3" fillId="2" borderId="0" xfId="0" applyFont="1" applyFill="1" applyBorder="1"/>
    <xf numFmtId="0" fontId="16" fillId="2" borderId="0" xfId="0" applyFont="1" applyFill="1" applyBorder="1"/>
    <xf numFmtId="0" fontId="16" fillId="2" borderId="0" xfId="0" applyFont="1" applyFill="1" applyBorder="1" applyAlignment="1">
      <alignment horizontal="center"/>
    </xf>
    <xf numFmtId="0" fontId="3" fillId="2" borderId="6" xfId="0" applyFont="1" applyFill="1" applyBorder="1" applyAlignment="1">
      <alignment horizontal="left"/>
    </xf>
    <xf numFmtId="0" fontId="0" fillId="2" borderId="24" xfId="0" applyFill="1" applyBorder="1"/>
    <xf numFmtId="0" fontId="0" fillId="2" borderId="28" xfId="0" applyFill="1" applyBorder="1"/>
    <xf numFmtId="0" fontId="3" fillId="2" borderId="28" xfId="0" applyFont="1" applyFill="1" applyBorder="1"/>
    <xf numFmtId="0" fontId="3" fillId="2" borderId="28" xfId="0" applyFont="1" applyFill="1" applyBorder="1" applyAlignment="1">
      <alignment horizontal="center"/>
    </xf>
    <xf numFmtId="0" fontId="13" fillId="0" borderId="21" xfId="0" applyFont="1" applyBorder="1"/>
    <xf numFmtId="0" fontId="13" fillId="2" borderId="5" xfId="0" applyFont="1" applyFill="1" applyBorder="1"/>
    <xf numFmtId="0" fontId="37" fillId="2" borderId="5" xfId="0" applyFont="1" applyFill="1" applyBorder="1"/>
    <xf numFmtId="0" fontId="13" fillId="0" borderId="5" xfId="0" applyFont="1" applyBorder="1"/>
    <xf numFmtId="0" fontId="13" fillId="2" borderId="5" xfId="0" applyFont="1" applyFill="1" applyBorder="1" applyAlignment="1">
      <alignment horizontal="right"/>
    </xf>
    <xf numFmtId="0" fontId="16" fillId="2" borderId="5" xfId="0" applyFont="1" applyFill="1" applyBorder="1"/>
    <xf numFmtId="0" fontId="16" fillId="2" borderId="5" xfId="0" applyFont="1" applyFill="1" applyBorder="1" applyAlignment="1">
      <alignment horizontal="center"/>
    </xf>
    <xf numFmtId="0" fontId="13" fillId="2" borderId="7" xfId="0" applyFont="1" applyFill="1" applyBorder="1"/>
    <xf numFmtId="49" fontId="17" fillId="2" borderId="0" xfId="0" applyNumberFormat="1" applyFont="1" applyFill="1" applyBorder="1" applyAlignment="1">
      <alignment horizontal="justify" vertical="center" wrapText="1"/>
    </xf>
    <xf numFmtId="0" fontId="13" fillId="2" borderId="6" xfId="0" applyFont="1" applyFill="1" applyBorder="1"/>
    <xf numFmtId="0" fontId="42" fillId="2" borderId="1" xfId="0" applyFont="1" applyFill="1" applyBorder="1" applyAlignment="1">
      <alignment vertical="center" wrapText="1"/>
    </xf>
    <xf numFmtId="0" fontId="44" fillId="2" borderId="1"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16" fillId="2" borderId="20" xfId="0" applyFont="1" applyFill="1" applyBorder="1" applyAlignment="1">
      <alignment horizontal="right"/>
    </xf>
    <xf numFmtId="0" fontId="43" fillId="2" borderId="1" xfId="0" applyFont="1" applyFill="1" applyBorder="1" applyAlignment="1">
      <alignment vertical="center" wrapText="1"/>
    </xf>
    <xf numFmtId="0" fontId="45" fillId="5" borderId="1" xfId="0" applyFont="1" applyFill="1" applyBorder="1" applyAlignment="1">
      <alignment horizontal="center" vertical="center" wrapText="1"/>
    </xf>
    <xf numFmtId="0" fontId="43" fillId="0" borderId="1" xfId="0" applyFont="1" applyFill="1" applyBorder="1" applyAlignment="1">
      <alignment horizontal="center"/>
    </xf>
    <xf numFmtId="0" fontId="43" fillId="2" borderId="3"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12" fillId="2" borderId="20" xfId="0" applyFont="1" applyFill="1" applyBorder="1" applyAlignment="1">
      <alignment horizontal="right" vertical="center"/>
    </xf>
    <xf numFmtId="0" fontId="13" fillId="2" borderId="20" xfId="0" applyFont="1" applyFill="1" applyBorder="1" applyAlignment="1">
      <alignment horizontal="right"/>
    </xf>
    <xf numFmtId="0" fontId="13" fillId="2" borderId="28" xfId="0" applyFont="1" applyFill="1" applyBorder="1"/>
    <xf numFmtId="0" fontId="13" fillId="2" borderId="29" xfId="0" applyFont="1" applyFill="1" applyBorder="1"/>
    <xf numFmtId="0" fontId="35" fillId="2" borderId="20" xfId="0" applyFont="1" applyFill="1" applyBorder="1" applyAlignment="1">
      <alignment horizontal="right" vertical="center" wrapText="1"/>
    </xf>
    <xf numFmtId="0" fontId="32" fillId="2" borderId="1" xfId="0" applyFont="1" applyFill="1" applyBorder="1" applyAlignment="1">
      <alignment vertical="center" wrapText="1"/>
    </xf>
    <xf numFmtId="0" fontId="32"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3" fillId="2" borderId="1" xfId="0" applyFont="1" applyFill="1" applyBorder="1" applyAlignment="1">
      <alignment vertical="center" wrapText="1"/>
    </xf>
    <xf numFmtId="0" fontId="45" fillId="5" borderId="1" xfId="0" applyFont="1" applyFill="1" applyBorder="1" applyAlignment="1">
      <alignment horizontal="center" vertical="center"/>
    </xf>
    <xf numFmtId="0" fontId="33"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45" fillId="5" borderId="6" xfId="0" applyFont="1" applyFill="1" applyBorder="1" applyAlignment="1">
      <alignment horizontal="center" vertical="center"/>
    </xf>
    <xf numFmtId="0" fontId="34" fillId="2" borderId="0"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35" fillId="2" borderId="0" xfId="0" applyFont="1" applyFill="1" applyBorder="1" applyAlignment="1">
      <alignment horizontal="right" vertical="center" wrapText="1"/>
    </xf>
    <xf numFmtId="0" fontId="45" fillId="5" borderId="4" xfId="0" applyFont="1" applyFill="1" applyBorder="1" applyAlignment="1">
      <alignment horizontal="center" vertical="center" wrapText="1"/>
    </xf>
    <xf numFmtId="0" fontId="13" fillId="2" borderId="17" xfId="0" applyFont="1" applyFill="1" applyBorder="1"/>
    <xf numFmtId="0" fontId="13" fillId="2" borderId="0" xfId="0" applyFont="1" applyFill="1" applyBorder="1" applyAlignment="1">
      <alignment horizontal="right" vertical="center"/>
    </xf>
    <xf numFmtId="0" fontId="21" fillId="2" borderId="5" xfId="0" applyFont="1" applyFill="1" applyBorder="1"/>
    <xf numFmtId="0" fontId="46" fillId="2" borderId="0" xfId="0" applyFont="1" applyFill="1" applyBorder="1"/>
    <xf numFmtId="0" fontId="13" fillId="2" borderId="21" xfId="0" applyFont="1" applyFill="1" applyBorder="1"/>
    <xf numFmtId="0" fontId="15" fillId="2" borderId="5" xfId="0" applyFont="1" applyFill="1" applyBorder="1"/>
    <xf numFmtId="0" fontId="14" fillId="2" borderId="5" xfId="0" applyFont="1" applyFill="1" applyBorder="1"/>
    <xf numFmtId="0" fontId="13" fillId="2" borderId="27" xfId="0" applyFont="1" applyFill="1" applyBorder="1"/>
    <xf numFmtId="0" fontId="16" fillId="2" borderId="6" xfId="0" applyFont="1" applyFill="1" applyBorder="1" applyAlignment="1">
      <alignment horizontal="left"/>
    </xf>
    <xf numFmtId="0" fontId="43" fillId="2" borderId="1" xfId="0" applyFont="1" applyFill="1" applyBorder="1" applyAlignment="1">
      <alignment horizontal="center"/>
    </xf>
    <xf numFmtId="164" fontId="18" fillId="7" borderId="1" xfId="0" applyNumberFormat="1" applyFont="1" applyFill="1" applyBorder="1" applyAlignment="1">
      <alignment horizontal="center"/>
    </xf>
    <xf numFmtId="165" fontId="24" fillId="6" borderId="29" xfId="0" applyNumberFormat="1" applyFont="1" applyFill="1" applyBorder="1" applyAlignment="1">
      <alignment horizontal="center"/>
    </xf>
    <xf numFmtId="0" fontId="34" fillId="2" borderId="6" xfId="0" applyFont="1" applyFill="1" applyBorder="1" applyAlignment="1">
      <alignment horizontal="center" vertical="center" wrapText="1"/>
    </xf>
    <xf numFmtId="0" fontId="18" fillId="2" borderId="0" xfId="0" applyFont="1" applyFill="1" applyBorder="1" applyAlignment="1">
      <alignment horizontal="left"/>
    </xf>
    <xf numFmtId="165" fontId="18" fillId="2" borderId="0" xfId="0" applyNumberFormat="1" applyFont="1" applyFill="1" applyBorder="1" applyAlignment="1">
      <alignment horizontal="center"/>
    </xf>
    <xf numFmtId="0" fontId="15" fillId="2" borderId="0" xfId="0" applyFont="1" applyFill="1" applyBorder="1" applyAlignment="1">
      <alignment horizontal="center"/>
    </xf>
    <xf numFmtId="0" fontId="13" fillId="2" borderId="24" xfId="0" applyFont="1" applyFill="1" applyBorder="1"/>
    <xf numFmtId="0" fontId="51" fillId="4" borderId="8" xfId="0" applyNumberFormat="1" applyFont="1" applyFill="1" applyBorder="1" applyAlignment="1"/>
    <xf numFmtId="0" fontId="51" fillId="4" borderId="10" xfId="0" applyNumberFormat="1" applyFont="1" applyFill="1" applyBorder="1" applyAlignment="1"/>
    <xf numFmtId="0" fontId="51" fillId="4" borderId="11" xfId="0" applyNumberFormat="1" applyFont="1" applyFill="1" applyBorder="1" applyAlignment="1"/>
    <xf numFmtId="0" fontId="51" fillId="4" borderId="12" xfId="0" applyNumberFormat="1" applyFont="1" applyFill="1" applyBorder="1" applyAlignment="1"/>
    <xf numFmtId="0" fontId="52" fillId="4" borderId="0" xfId="0" applyNumberFormat="1" applyFont="1" applyFill="1" applyBorder="1" applyAlignment="1">
      <alignment horizontal="center" vertical="center" wrapText="1"/>
    </xf>
    <xf numFmtId="0" fontId="52" fillId="4" borderId="0" xfId="0" applyNumberFormat="1" applyFont="1" applyFill="1" applyBorder="1" applyAlignment="1">
      <alignment vertical="center" wrapText="1"/>
    </xf>
    <xf numFmtId="0" fontId="53" fillId="4" borderId="0" xfId="0" applyNumberFormat="1" applyFont="1" applyFill="1" applyBorder="1" applyAlignment="1">
      <alignment vertical="center"/>
    </xf>
    <xf numFmtId="0" fontId="51" fillId="4" borderId="0" xfId="0" applyNumberFormat="1" applyFont="1" applyFill="1" applyBorder="1" applyAlignment="1"/>
    <xf numFmtId="49" fontId="51" fillId="4" borderId="0" xfId="0" applyNumberFormat="1" applyFont="1" applyFill="1" applyBorder="1" applyAlignment="1">
      <alignment horizontal="left"/>
    </xf>
    <xf numFmtId="49" fontId="51" fillId="4" borderId="0" xfId="0" applyNumberFormat="1" applyFont="1" applyFill="1" applyBorder="1" applyAlignment="1">
      <alignment horizontal="right"/>
    </xf>
    <xf numFmtId="0" fontId="46" fillId="2" borderId="0" xfId="0" applyFont="1" applyFill="1"/>
    <xf numFmtId="0" fontId="51" fillId="2" borderId="11" xfId="0" applyNumberFormat="1" applyFont="1" applyFill="1" applyBorder="1" applyAlignment="1"/>
    <xf numFmtId="0" fontId="51" fillId="2" borderId="0" xfId="0" applyNumberFormat="1" applyFont="1" applyFill="1" applyBorder="1" applyAlignment="1"/>
    <xf numFmtId="0" fontId="57" fillId="0" borderId="0" xfId="0" applyFont="1"/>
    <xf numFmtId="0" fontId="51" fillId="4" borderId="6" xfId="0" applyNumberFormat="1" applyFont="1" applyFill="1" applyBorder="1" applyAlignment="1"/>
    <xf numFmtId="0" fontId="5" fillId="2" borderId="6" xfId="0" applyNumberFormat="1" applyFont="1" applyFill="1" applyBorder="1" applyAlignment="1"/>
    <xf numFmtId="0" fontId="5" fillId="4" borderId="6" xfId="0" applyNumberFormat="1" applyFont="1" applyFill="1" applyBorder="1" applyAlignment="1"/>
    <xf numFmtId="0" fontId="0" fillId="0" borderId="0" xfId="0" applyBorder="1" applyAlignment="1">
      <alignment horizontal="right"/>
    </xf>
    <xf numFmtId="0" fontId="2" fillId="0" borderId="0" xfId="0" applyFont="1" applyBorder="1" applyAlignment="1">
      <alignment horizontal="right"/>
    </xf>
    <xf numFmtId="0" fontId="1" fillId="0" borderId="0" xfId="0" applyFont="1" applyBorder="1" applyAlignment="1">
      <alignment horizontal="right" vertical="center"/>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xf>
    <xf numFmtId="0" fontId="23" fillId="2" borderId="0" xfId="0" applyFont="1" applyFill="1" applyBorder="1" applyAlignment="1">
      <alignment vertical="center" wrapText="1"/>
    </xf>
    <xf numFmtId="0" fontId="23" fillId="2" borderId="7" xfId="0" applyFont="1" applyFill="1" applyBorder="1" applyAlignment="1">
      <alignment vertical="center" wrapText="1"/>
    </xf>
    <xf numFmtId="0" fontId="23" fillId="2" borderId="21" xfId="0" applyFont="1" applyFill="1" applyBorder="1" applyAlignment="1">
      <alignment vertical="center" wrapText="1"/>
    </xf>
    <xf numFmtId="0" fontId="23" fillId="2" borderId="5" xfId="0" applyFont="1" applyFill="1" applyBorder="1" applyAlignment="1">
      <alignment vertical="center" wrapText="1"/>
    </xf>
    <xf numFmtId="0" fontId="24" fillId="2" borderId="0" xfId="0" applyFont="1" applyFill="1" applyBorder="1" applyAlignment="1">
      <alignment horizontal="left"/>
    </xf>
    <xf numFmtId="0" fontId="29" fillId="9" borderId="5" xfId="0" applyFont="1" applyFill="1" applyBorder="1" applyAlignment="1">
      <alignment horizontal="left" vertical="center"/>
    </xf>
    <xf numFmtId="0" fontId="16" fillId="9" borderId="28" xfId="0" applyFont="1" applyFill="1" applyBorder="1"/>
    <xf numFmtId="0" fontId="59" fillId="9" borderId="30" xfId="0" applyFont="1" applyFill="1" applyBorder="1" applyAlignment="1">
      <alignment horizontal="center"/>
    </xf>
    <xf numFmtId="0" fontId="59" fillId="9" borderId="3" xfId="0" applyFont="1" applyFill="1" applyBorder="1" applyAlignment="1">
      <alignment horizontal="center"/>
    </xf>
    <xf numFmtId="0" fontId="60" fillId="2" borderId="0" xfId="0" applyFont="1" applyFill="1" applyBorder="1" applyAlignment="1">
      <alignment horizontal="center"/>
    </xf>
    <xf numFmtId="0" fontId="60" fillId="2" borderId="6" xfId="0" applyFont="1" applyFill="1" applyBorder="1" applyAlignment="1">
      <alignment horizontal="center"/>
    </xf>
    <xf numFmtId="0" fontId="62" fillId="2" borderId="0" xfId="0" applyFont="1" applyFill="1" applyBorder="1" applyAlignment="1">
      <alignment horizontal="center" vertical="center" wrapText="1"/>
    </xf>
    <xf numFmtId="0" fontId="59" fillId="9" borderId="24" xfId="0" applyFont="1" applyFill="1" applyBorder="1" applyAlignment="1">
      <alignment horizontal="center"/>
    </xf>
    <xf numFmtId="0" fontId="60" fillId="2" borderId="28" xfId="0" applyFont="1" applyFill="1" applyBorder="1" applyAlignment="1">
      <alignment horizontal="center"/>
    </xf>
    <xf numFmtId="0" fontId="60" fillId="2" borderId="29" xfId="0" applyFont="1" applyFill="1" applyBorder="1" applyAlignment="1">
      <alignment horizontal="center"/>
    </xf>
    <xf numFmtId="0" fontId="59" fillId="9" borderId="2" xfId="0" applyFont="1" applyFill="1" applyBorder="1" applyAlignment="1">
      <alignment horizontal="left"/>
    </xf>
    <xf numFmtId="0" fontId="50" fillId="2" borderId="0" xfId="0" applyFont="1" applyFill="1" applyBorder="1" applyAlignment="1">
      <alignment horizontal="right"/>
    </xf>
    <xf numFmtId="0" fontId="16" fillId="2" borderId="7" xfId="0" applyFont="1" applyFill="1" applyBorder="1" applyAlignment="1">
      <alignment horizontal="center"/>
    </xf>
    <xf numFmtId="0" fontId="16" fillId="2" borderId="7" xfId="0" applyFont="1" applyFill="1" applyBorder="1" applyAlignment="1">
      <alignment horizontal="center" vertical="center" wrapText="1"/>
    </xf>
    <xf numFmtId="0" fontId="16" fillId="2" borderId="7" xfId="0" applyFont="1" applyFill="1" applyBorder="1" applyAlignment="1">
      <alignment horizontal="center" vertical="center"/>
    </xf>
    <xf numFmtId="0" fontId="16" fillId="6" borderId="24" xfId="0" applyFont="1" applyFill="1" applyBorder="1" applyAlignment="1">
      <alignment horizontal="center"/>
    </xf>
    <xf numFmtId="0" fontId="49" fillId="6" borderId="24" xfId="0" applyFont="1" applyFill="1" applyBorder="1" applyAlignment="1">
      <alignment horizontal="center"/>
    </xf>
    <xf numFmtId="0" fontId="50" fillId="2" borderId="0" xfId="0" applyFont="1" applyFill="1" applyBorder="1" applyAlignment="1"/>
    <xf numFmtId="0" fontId="46" fillId="2" borderId="21" xfId="0" applyFont="1" applyFill="1" applyBorder="1"/>
    <xf numFmtId="0" fontId="46" fillId="2" borderId="5" xfId="0" applyFont="1" applyFill="1" applyBorder="1"/>
    <xf numFmtId="0" fontId="46" fillId="2" borderId="5" xfId="0" applyFont="1" applyFill="1" applyBorder="1" applyAlignment="1">
      <alignment horizontal="right"/>
    </xf>
    <xf numFmtId="0" fontId="46" fillId="2" borderId="5" xfId="0" applyFont="1" applyFill="1" applyBorder="1" applyAlignment="1">
      <alignment horizontal="center"/>
    </xf>
    <xf numFmtId="0" fontId="46" fillId="0" borderId="5" xfId="0" applyFont="1" applyBorder="1"/>
    <xf numFmtId="0" fontId="46" fillId="2" borderId="27" xfId="0" applyFont="1" applyFill="1" applyBorder="1"/>
    <xf numFmtId="0" fontId="46" fillId="2" borderId="7" xfId="0" applyFont="1" applyFill="1" applyBorder="1"/>
    <xf numFmtId="0" fontId="46" fillId="2" borderId="0" xfId="0" applyFont="1" applyFill="1" applyBorder="1" applyAlignment="1">
      <alignment horizontal="right"/>
    </xf>
    <xf numFmtId="0" fontId="66" fillId="2" borderId="0" xfId="0" applyFont="1" applyFill="1" applyBorder="1" applyAlignment="1">
      <alignment horizontal="center"/>
    </xf>
    <xf numFmtId="0" fontId="46" fillId="2" borderId="6" xfId="0" applyFont="1" applyFill="1" applyBorder="1"/>
    <xf numFmtId="0" fontId="46" fillId="0" borderId="0" xfId="0" applyFont="1" applyFill="1" applyBorder="1" applyAlignment="1">
      <alignment horizontal="left" vertical="center"/>
    </xf>
    <xf numFmtId="0" fontId="46" fillId="2" borderId="0" xfId="0" applyFont="1" applyFill="1" applyBorder="1" applyAlignment="1">
      <alignment horizontal="center"/>
    </xf>
    <xf numFmtId="0" fontId="51" fillId="2" borderId="0" xfId="0" applyNumberFormat="1" applyFont="1" applyFill="1" applyBorder="1" applyAlignment="1">
      <alignment vertical="center" wrapText="1"/>
    </xf>
    <xf numFmtId="49" fontId="51" fillId="2" borderId="0" xfId="0" applyNumberFormat="1" applyFont="1" applyFill="1" applyBorder="1" applyAlignment="1">
      <alignment horizontal="justify" vertical="center" wrapText="1"/>
    </xf>
    <xf numFmtId="0" fontId="67" fillId="2" borderId="0" xfId="0" applyFont="1" applyFill="1" applyBorder="1" applyAlignment="1">
      <alignment horizontal="center" vertical="center"/>
    </xf>
    <xf numFmtId="0" fontId="53" fillId="2" borderId="0" xfId="0" applyFont="1" applyFill="1" applyBorder="1" applyAlignment="1">
      <alignment horizontal="right" vertical="center"/>
    </xf>
    <xf numFmtId="0" fontId="46" fillId="0" borderId="0" xfId="0" applyFont="1" applyBorder="1"/>
    <xf numFmtId="0" fontId="65" fillId="2" borderId="0" xfId="0" applyFont="1" applyFill="1" applyBorder="1" applyAlignment="1">
      <alignment horizontal="right" vertical="center"/>
    </xf>
    <xf numFmtId="0" fontId="71" fillId="2" borderId="1" xfId="0" applyFont="1" applyFill="1" applyBorder="1" applyAlignment="1">
      <alignment vertical="center" wrapText="1"/>
    </xf>
    <xf numFmtId="0" fontId="72" fillId="2" borderId="1" xfId="0" applyFont="1" applyFill="1" applyBorder="1" applyAlignment="1">
      <alignment horizontal="center" vertical="center" wrapText="1"/>
    </xf>
    <xf numFmtId="0" fontId="72" fillId="2" borderId="3" xfId="0" applyFont="1" applyFill="1" applyBorder="1" applyAlignment="1">
      <alignment horizontal="center" vertical="center" wrapText="1"/>
    </xf>
    <xf numFmtId="0" fontId="73" fillId="2" borderId="29" xfId="0" applyFont="1" applyFill="1" applyBorder="1" applyAlignment="1">
      <alignment horizontal="center" vertical="center" wrapText="1"/>
    </xf>
    <xf numFmtId="0" fontId="54" fillId="2" borderId="1" xfId="0" applyFont="1" applyFill="1" applyBorder="1" applyAlignment="1">
      <alignment vertical="center" wrapText="1"/>
    </xf>
    <xf numFmtId="0" fontId="54" fillId="2" borderId="1" xfId="0" applyFont="1" applyFill="1" applyBorder="1" applyAlignment="1">
      <alignment horizontal="center" vertical="center" wrapText="1"/>
    </xf>
    <xf numFmtId="0" fontId="69" fillId="5" borderId="1" xfId="0" applyFont="1" applyFill="1" applyBorder="1" applyAlignment="1">
      <alignment horizontal="center"/>
    </xf>
    <xf numFmtId="0" fontId="54" fillId="2" borderId="3" xfId="0" applyFont="1" applyFill="1" applyBorder="1" applyAlignment="1">
      <alignment horizontal="center" vertical="center" wrapText="1"/>
    </xf>
    <xf numFmtId="0" fontId="66" fillId="2" borderId="0" xfId="0" applyFont="1" applyFill="1" applyBorder="1" applyAlignment="1">
      <alignment horizontal="right" vertical="center" wrapText="1"/>
    </xf>
    <xf numFmtId="0" fontId="75" fillId="2" borderId="1" xfId="0" applyFont="1" applyFill="1" applyBorder="1" applyAlignment="1">
      <alignment vertical="center" wrapText="1"/>
    </xf>
    <xf numFmtId="0" fontId="75" fillId="2" borderId="1" xfId="0" applyFont="1" applyFill="1" applyBorder="1" applyAlignment="1">
      <alignment horizontal="center" vertical="center" wrapText="1"/>
    </xf>
    <xf numFmtId="0" fontId="73" fillId="2" borderId="1" xfId="0" applyFont="1" applyFill="1" applyBorder="1" applyAlignment="1">
      <alignment horizontal="center" vertical="center" wrapText="1"/>
    </xf>
    <xf numFmtId="0" fontId="75" fillId="2" borderId="3" xfId="0" applyFont="1" applyFill="1" applyBorder="1" applyAlignment="1">
      <alignment horizontal="center" vertical="center" wrapText="1"/>
    </xf>
    <xf numFmtId="0" fontId="66" fillId="2" borderId="1" xfId="0" applyFont="1" applyFill="1" applyBorder="1" applyAlignment="1">
      <alignment vertical="center" wrapText="1"/>
    </xf>
    <xf numFmtId="0" fontId="69" fillId="5" borderId="1" xfId="0" applyFont="1" applyFill="1" applyBorder="1" applyAlignment="1">
      <alignment horizontal="center" vertical="center" wrapText="1"/>
    </xf>
    <xf numFmtId="0" fontId="69" fillId="5" borderId="1" xfId="0" applyFont="1" applyFill="1" applyBorder="1" applyAlignment="1">
      <alignment horizontal="center" vertical="center"/>
    </xf>
    <xf numFmtId="0" fontId="66" fillId="2" borderId="3" xfId="0" applyFont="1" applyFill="1" applyBorder="1" applyAlignment="1">
      <alignment horizontal="center" vertical="center" wrapText="1"/>
    </xf>
    <xf numFmtId="0" fontId="66" fillId="2" borderId="1" xfId="0" applyFont="1" applyFill="1" applyBorder="1" applyAlignment="1">
      <alignment horizontal="center" vertical="center" wrapText="1"/>
    </xf>
    <xf numFmtId="0" fontId="54" fillId="2" borderId="6" xfId="0" applyFont="1" applyFill="1" applyBorder="1" applyAlignment="1">
      <alignment horizontal="center" vertical="center"/>
    </xf>
    <xf numFmtId="0" fontId="65" fillId="2" borderId="0"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6" fillId="2" borderId="4" xfId="0" applyFont="1" applyFill="1" applyBorder="1" applyAlignment="1">
      <alignment vertical="center" wrapText="1"/>
    </xf>
    <xf numFmtId="0" fontId="69" fillId="5" borderId="4" xfId="0" applyFont="1" applyFill="1" applyBorder="1" applyAlignment="1">
      <alignment horizontal="center" vertical="center" wrapText="1"/>
    </xf>
    <xf numFmtId="0" fontId="46" fillId="2" borderId="0" xfId="0" applyFont="1" applyFill="1" applyBorder="1" applyAlignment="1">
      <alignment horizontal="right" vertical="center"/>
    </xf>
    <xf numFmtId="0" fontId="46" fillId="2" borderId="28" xfId="0" applyFont="1" applyFill="1" applyBorder="1"/>
    <xf numFmtId="0" fontId="67" fillId="2" borderId="7" xfId="0" applyFont="1" applyFill="1" applyBorder="1" applyAlignment="1">
      <alignment horizontal="center" vertical="center"/>
    </xf>
    <xf numFmtId="0" fontId="65" fillId="9" borderId="21" xfId="0" applyFont="1" applyFill="1" applyBorder="1" applyAlignment="1">
      <alignment horizontal="center" vertical="center"/>
    </xf>
    <xf numFmtId="0" fontId="53" fillId="2" borderId="7" xfId="0" applyFont="1" applyFill="1" applyBorder="1" applyAlignment="1">
      <alignment horizontal="center" vertical="center" wrapText="1"/>
    </xf>
    <xf numFmtId="0" fontId="77" fillId="2" borderId="0" xfId="0" applyFont="1" applyFill="1" applyBorder="1" applyAlignment="1">
      <alignment horizontal="center" vertical="center"/>
    </xf>
    <xf numFmtId="0" fontId="79" fillId="0" borderId="5" xfId="0" applyFont="1" applyFill="1" applyBorder="1" applyAlignment="1">
      <alignment horizontal="center"/>
    </xf>
    <xf numFmtId="0" fontId="79" fillId="2" borderId="5" xfId="0" applyFont="1" applyFill="1" applyBorder="1" applyAlignment="1">
      <alignment horizontal="center"/>
    </xf>
    <xf numFmtId="0" fontId="80" fillId="2" borderId="5" xfId="0" applyFont="1" applyFill="1" applyBorder="1"/>
    <xf numFmtId="0" fontId="46" fillId="2" borderId="24" xfId="0" applyFont="1" applyFill="1" applyBorder="1" applyAlignment="1">
      <alignment horizontal="center"/>
    </xf>
    <xf numFmtId="0" fontId="37" fillId="9" borderId="30" xfId="0" applyFont="1" applyFill="1" applyBorder="1" applyAlignment="1">
      <alignment vertical="center"/>
    </xf>
    <xf numFmtId="0" fontId="37" fillId="9" borderId="2" xfId="0" applyFont="1" applyFill="1" applyBorder="1" applyAlignment="1">
      <alignment horizontal="left" vertical="center"/>
    </xf>
    <xf numFmtId="0" fontId="67" fillId="2" borderId="6" xfId="0" applyFont="1" applyFill="1" applyBorder="1" applyAlignment="1">
      <alignment horizontal="center" vertical="center"/>
    </xf>
    <xf numFmtId="0" fontId="69" fillId="8" borderId="1" xfId="0" applyFont="1" applyFill="1" applyBorder="1" applyAlignment="1">
      <alignment horizontal="center" vertical="center"/>
    </xf>
    <xf numFmtId="0" fontId="53" fillId="3" borderId="1" xfId="0" applyFont="1" applyFill="1" applyBorder="1" applyAlignment="1">
      <alignment horizontal="center" vertical="center"/>
    </xf>
    <xf numFmtId="0" fontId="46" fillId="2" borderId="0" xfId="0" applyFont="1" applyFill="1" applyBorder="1" applyAlignment="1">
      <alignment horizontal="center" vertical="center"/>
    </xf>
    <xf numFmtId="0" fontId="69" fillId="2" borderId="0" xfId="0" applyFont="1" applyFill="1" applyBorder="1" applyAlignment="1">
      <alignment horizontal="center" vertical="center"/>
    </xf>
    <xf numFmtId="0" fontId="53" fillId="3" borderId="4" xfId="0" applyFont="1" applyFill="1" applyBorder="1" applyAlignment="1">
      <alignment horizontal="center" vertical="center"/>
    </xf>
    <xf numFmtId="165" fontId="53" fillId="9" borderId="5" xfId="0" applyNumberFormat="1" applyFont="1" applyFill="1" applyBorder="1" applyAlignment="1">
      <alignment horizontal="center" vertical="center"/>
    </xf>
    <xf numFmtId="165" fontId="53" fillId="9" borderId="27" xfId="0" applyNumberFormat="1" applyFont="1" applyFill="1" applyBorder="1" applyAlignment="1">
      <alignment horizontal="center" vertical="center"/>
    </xf>
    <xf numFmtId="0" fontId="53" fillId="9" borderId="24" xfId="0" applyFont="1" applyFill="1" applyBorder="1" applyAlignment="1">
      <alignment horizontal="center" vertical="center"/>
    </xf>
    <xf numFmtId="0" fontId="46" fillId="2" borderId="5" xfId="0" applyFont="1" applyFill="1" applyBorder="1" applyAlignment="1">
      <alignment vertical="center"/>
    </xf>
    <xf numFmtId="0" fontId="46" fillId="2" borderId="0" xfId="0" applyFont="1" applyFill="1" applyBorder="1" applyAlignment="1">
      <alignment vertical="center"/>
    </xf>
    <xf numFmtId="0" fontId="37" fillId="9" borderId="3" xfId="0" applyFont="1" applyFill="1" applyBorder="1" applyAlignment="1">
      <alignment vertical="center"/>
    </xf>
    <xf numFmtId="0" fontId="46" fillId="2" borderId="6" xfId="0" applyFont="1" applyFill="1" applyBorder="1" applyAlignment="1">
      <alignment vertical="center"/>
    </xf>
    <xf numFmtId="0" fontId="53" fillId="2" borderId="7" xfId="0" applyFont="1" applyFill="1" applyBorder="1" applyAlignment="1">
      <alignment horizontal="center" vertical="center"/>
    </xf>
    <xf numFmtId="0" fontId="46" fillId="0" borderId="0" xfId="0" applyFont="1" applyBorder="1" applyAlignment="1">
      <alignment vertical="center"/>
    </xf>
    <xf numFmtId="0" fontId="46" fillId="2" borderId="6" xfId="0" applyFont="1" applyFill="1" applyBorder="1" applyAlignment="1">
      <alignment horizontal="center" vertical="center"/>
    </xf>
    <xf numFmtId="0" fontId="69" fillId="8" borderId="4" xfId="0" applyFont="1" applyFill="1" applyBorder="1" applyAlignment="1">
      <alignment horizontal="center" vertical="center"/>
    </xf>
    <xf numFmtId="0" fontId="70" fillId="2" borderId="0" xfId="0" applyFont="1" applyFill="1" applyBorder="1" applyAlignment="1">
      <alignment horizontal="center" vertical="center"/>
    </xf>
    <xf numFmtId="164" fontId="53" fillId="9" borderId="27" xfId="0" applyNumberFormat="1" applyFont="1" applyFill="1" applyBorder="1" applyAlignment="1">
      <alignment horizontal="center" vertical="center"/>
    </xf>
    <xf numFmtId="0" fontId="46" fillId="2" borderId="24" xfId="0" applyFont="1" applyFill="1" applyBorder="1" applyAlignment="1">
      <alignment horizontal="center" vertical="center"/>
    </xf>
    <xf numFmtId="0" fontId="46" fillId="2" borderId="28" xfId="0" applyFont="1" applyFill="1" applyBorder="1" applyAlignment="1">
      <alignment horizontal="center" vertical="center"/>
    </xf>
    <xf numFmtId="0" fontId="46" fillId="0" borderId="0" xfId="0" applyFont="1" applyBorder="1" applyAlignment="1">
      <alignment horizontal="right"/>
    </xf>
    <xf numFmtId="0" fontId="46" fillId="2" borderId="0" xfId="0" applyFont="1" applyFill="1" applyBorder="1" applyAlignment="1">
      <alignment horizontal="left" vertical="center"/>
    </xf>
    <xf numFmtId="49" fontId="81" fillId="2" borderId="0" xfId="0" applyNumberFormat="1" applyFont="1" applyFill="1" applyBorder="1" applyAlignment="1">
      <alignment horizontal="justify" wrapText="1"/>
    </xf>
    <xf numFmtId="0" fontId="46" fillId="2" borderId="26" xfId="0" applyFont="1" applyFill="1" applyBorder="1" applyAlignment="1">
      <alignment horizontal="center" vertical="center"/>
    </xf>
    <xf numFmtId="0" fontId="66" fillId="2" borderId="4" xfId="0" applyFont="1" applyFill="1" applyBorder="1" applyAlignment="1">
      <alignment horizontal="center" vertical="center" wrapText="1"/>
    </xf>
    <xf numFmtId="0" fontId="69" fillId="5" borderId="6" xfId="0" applyFont="1" applyFill="1" applyBorder="1" applyAlignment="1">
      <alignment horizontal="center" vertical="center"/>
    </xf>
    <xf numFmtId="0" fontId="46" fillId="2" borderId="17" xfId="0" applyFont="1" applyFill="1" applyBorder="1"/>
    <xf numFmtId="0" fontId="69" fillId="7" borderId="1" xfId="0" applyFont="1" applyFill="1" applyBorder="1" applyAlignment="1">
      <alignment horizontal="center" vertical="center"/>
    </xf>
    <xf numFmtId="0" fontId="46" fillId="3" borderId="1"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24" xfId="0" applyFont="1" applyFill="1" applyBorder="1"/>
    <xf numFmtId="0" fontId="46" fillId="2" borderId="16" xfId="0" applyFont="1" applyFill="1" applyBorder="1" applyAlignment="1">
      <alignment horizontal="center" vertical="center"/>
    </xf>
    <xf numFmtId="0" fontId="46" fillId="2" borderId="25" xfId="0" applyFont="1" applyFill="1" applyBorder="1" applyAlignment="1">
      <alignment horizontal="center" vertical="center"/>
    </xf>
    <xf numFmtId="0" fontId="46" fillId="2" borderId="23" xfId="0" applyFont="1" applyFill="1" applyBorder="1" applyAlignment="1">
      <alignment horizontal="center" vertical="center"/>
    </xf>
    <xf numFmtId="0" fontId="69" fillId="7" borderId="19" xfId="0" applyFont="1" applyFill="1" applyBorder="1" applyAlignment="1">
      <alignment horizontal="center" vertical="center"/>
    </xf>
    <xf numFmtId="0" fontId="46" fillId="3" borderId="19" xfId="0" applyFont="1" applyFill="1" applyBorder="1" applyAlignment="1">
      <alignment horizontal="center" vertical="center"/>
    </xf>
    <xf numFmtId="0" fontId="46" fillId="2" borderId="18" xfId="0" applyFont="1" applyFill="1" applyBorder="1" applyAlignment="1">
      <alignment horizontal="center" vertical="center"/>
    </xf>
    <xf numFmtId="0" fontId="69" fillId="7" borderId="3" xfId="0" applyFont="1" applyFill="1" applyBorder="1" applyAlignment="1">
      <alignment horizontal="center" vertical="center"/>
    </xf>
    <xf numFmtId="0" fontId="46" fillId="3" borderId="2" xfId="0" applyFont="1" applyFill="1" applyBorder="1" applyAlignment="1">
      <alignment horizontal="center" vertical="center"/>
    </xf>
    <xf numFmtId="0" fontId="46" fillId="2" borderId="1" xfId="0" applyFont="1" applyFill="1" applyBorder="1" applyAlignment="1">
      <alignment horizontal="center" vertical="center"/>
    </xf>
    <xf numFmtId="0" fontId="70" fillId="2" borderId="7" xfId="0" applyFont="1" applyFill="1" applyBorder="1" applyAlignment="1">
      <alignment horizontal="center" vertical="center"/>
    </xf>
    <xf numFmtId="164" fontId="46" fillId="9" borderId="1" xfId="0" applyNumberFormat="1" applyFont="1" applyFill="1" applyBorder="1" applyAlignment="1" applyProtection="1">
      <alignment horizontal="center" vertical="center"/>
      <protection hidden="1"/>
    </xf>
    <xf numFmtId="0" fontId="83" fillId="9" borderId="1" xfId="0" applyFont="1" applyFill="1" applyBorder="1" applyAlignment="1">
      <alignment horizontal="center" vertical="center"/>
    </xf>
    <xf numFmtId="0" fontId="83" fillId="9" borderId="28" xfId="0" applyFont="1" applyFill="1" applyBorder="1" applyAlignment="1">
      <alignment vertical="center"/>
    </xf>
    <xf numFmtId="0" fontId="85" fillId="6" borderId="29" xfId="0" applyFont="1" applyFill="1" applyBorder="1" applyAlignment="1" applyProtection="1">
      <alignment horizontal="center"/>
      <protection hidden="1"/>
    </xf>
    <xf numFmtId="0" fontId="84" fillId="9" borderId="28" xfId="0" applyFont="1" applyFill="1" applyBorder="1" applyAlignment="1" applyProtection="1">
      <alignment horizontal="center"/>
      <protection hidden="1"/>
    </xf>
    <xf numFmtId="0" fontId="84" fillId="9" borderId="29" xfId="0" applyFont="1" applyFill="1" applyBorder="1" applyAlignment="1" applyProtection="1">
      <alignment horizontal="center"/>
      <protection hidden="1"/>
    </xf>
    <xf numFmtId="0" fontId="26" fillId="2" borderId="7" xfId="0" applyFont="1" applyFill="1" applyBorder="1" applyAlignment="1">
      <alignment horizontal="center"/>
    </xf>
    <xf numFmtId="0" fontId="13" fillId="2" borderId="0" xfId="0" applyFont="1" applyFill="1" applyBorder="1" applyAlignment="1">
      <alignment horizontal="center"/>
    </xf>
    <xf numFmtId="0" fontId="13" fillId="2" borderId="7" xfId="0" applyFont="1" applyFill="1" applyBorder="1" applyAlignment="1">
      <alignment horizontal="center"/>
    </xf>
    <xf numFmtId="0" fontId="14" fillId="10" borderId="1" xfId="0" applyFont="1" applyFill="1" applyBorder="1" applyAlignment="1">
      <alignment horizontal="center"/>
    </xf>
    <xf numFmtId="0" fontId="13" fillId="2" borderId="7" xfId="0" applyFont="1" applyFill="1" applyBorder="1" applyAlignment="1">
      <alignment horizontal="center" vertical="center" wrapText="1"/>
    </xf>
    <xf numFmtId="0" fontId="13" fillId="2" borderId="7" xfId="0" applyFont="1" applyFill="1" applyBorder="1" applyAlignment="1">
      <alignment horizontal="center" vertical="center"/>
    </xf>
    <xf numFmtId="164" fontId="14" fillId="10" borderId="4" xfId="0" applyNumberFormat="1" applyFont="1" applyFill="1" applyBorder="1" applyAlignment="1">
      <alignment horizontal="center"/>
    </xf>
    <xf numFmtId="0" fontId="13" fillId="9" borderId="21" xfId="0" applyFont="1" applyFill="1" applyBorder="1" applyAlignment="1">
      <alignment horizontal="center"/>
    </xf>
    <xf numFmtId="165" fontId="90" fillId="9" borderId="27" xfId="0" applyNumberFormat="1" applyFont="1" applyFill="1" applyBorder="1" applyAlignment="1">
      <alignment horizontal="center"/>
    </xf>
    <xf numFmtId="0" fontId="13" fillId="9" borderId="24" xfId="0" applyFont="1" applyFill="1" applyBorder="1" applyAlignment="1">
      <alignment horizontal="center"/>
    </xf>
    <xf numFmtId="0" fontId="86" fillId="9" borderId="29" xfId="0" applyFont="1" applyFill="1" applyBorder="1" applyAlignment="1">
      <alignment horizontal="center"/>
    </xf>
    <xf numFmtId="0" fontId="90" fillId="2" borderId="0" xfId="0" applyFont="1" applyFill="1" applyBorder="1" applyAlignment="1">
      <alignment horizontal="center"/>
    </xf>
    <xf numFmtId="0" fontId="90" fillId="2" borderId="6" xfId="0" applyFont="1" applyFill="1" applyBorder="1" applyAlignment="1">
      <alignment horizontal="center"/>
    </xf>
    <xf numFmtId="0" fontId="88" fillId="2" borderId="7" xfId="0" applyFont="1" applyFill="1" applyBorder="1" applyAlignment="1">
      <alignment horizontal="center" vertical="center" wrapText="1"/>
    </xf>
    <xf numFmtId="0" fontId="14" fillId="8" borderId="1" xfId="0" applyFont="1" applyFill="1" applyBorder="1" applyAlignment="1">
      <alignment horizontal="center"/>
    </xf>
    <xf numFmtId="0" fontId="90" fillId="3" borderId="1" xfId="0" applyFont="1" applyFill="1" applyBorder="1" applyAlignment="1">
      <alignment horizontal="center"/>
    </xf>
    <xf numFmtId="0" fontId="14" fillId="2" borderId="0" xfId="0" applyFont="1" applyFill="1" applyBorder="1" applyAlignment="1">
      <alignment horizontal="center"/>
    </xf>
    <xf numFmtId="0" fontId="90" fillId="3" borderId="4" xfId="0" applyFont="1" applyFill="1" applyBorder="1" applyAlignment="1">
      <alignment horizontal="center"/>
    </xf>
    <xf numFmtId="0" fontId="13" fillId="9" borderId="2" xfId="0" applyFont="1" applyFill="1" applyBorder="1" applyAlignment="1">
      <alignment horizontal="center"/>
    </xf>
    <xf numFmtId="166" fontId="13" fillId="9" borderId="30" xfId="0" applyNumberFormat="1" applyFont="1" applyFill="1" applyBorder="1" applyAlignment="1">
      <alignment horizontal="center"/>
    </xf>
    <xf numFmtId="166" fontId="13" fillId="9" borderId="3" xfId="0" applyNumberFormat="1" applyFont="1" applyFill="1" applyBorder="1" applyAlignment="1">
      <alignment horizontal="center"/>
    </xf>
    <xf numFmtId="0" fontId="91" fillId="2" borderId="0" xfId="0" applyFont="1" applyFill="1" applyAlignment="1">
      <alignment vertical="center"/>
    </xf>
    <xf numFmtId="0" fontId="65" fillId="2" borderId="0" xfId="0" applyFont="1" applyFill="1" applyBorder="1" applyAlignment="1">
      <alignment vertical="center" wrapText="1"/>
    </xf>
    <xf numFmtId="0" fontId="92" fillId="0" borderId="0" xfId="0" applyFont="1" applyAlignment="1">
      <alignment horizontal="center" vertical="center" wrapText="1"/>
    </xf>
    <xf numFmtId="0" fontId="92" fillId="0" borderId="0" xfId="0" applyFont="1" applyAlignment="1">
      <alignment horizontal="left" vertical="center" wrapText="1"/>
    </xf>
    <xf numFmtId="0" fontId="92" fillId="0" borderId="0" xfId="0" applyFont="1" applyBorder="1" applyAlignment="1">
      <alignment horizontal="center" vertical="center" wrapText="1"/>
    </xf>
    <xf numFmtId="0" fontId="36" fillId="2" borderId="0" xfId="0" applyFont="1" applyFill="1" applyBorder="1" applyAlignment="1"/>
    <xf numFmtId="0" fontId="92" fillId="2" borderId="0" xfId="0" applyFont="1" applyFill="1" applyBorder="1" applyAlignment="1">
      <alignment horizontal="left" vertical="center" wrapText="1"/>
    </xf>
    <xf numFmtId="0" fontId="92" fillId="2" borderId="0" xfId="0" applyFont="1" applyFill="1" applyBorder="1" applyAlignment="1">
      <alignment horizontal="center" vertical="center" wrapText="1"/>
    </xf>
    <xf numFmtId="0" fontId="34" fillId="2" borderId="0" xfId="0" applyFont="1" applyFill="1" applyAlignment="1">
      <alignment vertical="center"/>
    </xf>
    <xf numFmtId="0" fontId="94" fillId="2" borderId="0" xfId="0" applyFont="1" applyFill="1" applyBorder="1" applyAlignment="1">
      <alignment vertical="center" wrapText="1"/>
    </xf>
    <xf numFmtId="0" fontId="94" fillId="2" borderId="0" xfId="0" applyFont="1" applyFill="1" applyBorder="1" applyAlignment="1">
      <alignment horizontal="center" vertical="center" wrapText="1"/>
    </xf>
    <xf numFmtId="165" fontId="98" fillId="9" borderId="29" xfId="0" applyNumberFormat="1" applyFont="1" applyFill="1" applyBorder="1" applyAlignment="1">
      <alignment horizontal="center"/>
    </xf>
    <xf numFmtId="49" fontId="6" fillId="4" borderId="0" xfId="0" applyNumberFormat="1" applyFont="1" applyFill="1" applyBorder="1" applyAlignment="1">
      <alignment horizontal="left" vertical="center"/>
    </xf>
    <xf numFmtId="0" fontId="6" fillId="4" borderId="0" xfId="0" applyNumberFormat="1" applyFont="1" applyFill="1" applyBorder="1" applyAlignment="1">
      <alignment horizontal="left" vertical="center"/>
    </xf>
    <xf numFmtId="49" fontId="55" fillId="4" borderId="9" xfId="0" applyNumberFormat="1" applyFont="1" applyFill="1" applyBorder="1" applyAlignment="1">
      <alignment horizontal="center" vertical="center" wrapText="1"/>
    </xf>
    <xf numFmtId="0" fontId="55" fillId="4" borderId="9" xfId="0" applyNumberFormat="1" applyFont="1" applyFill="1" applyBorder="1" applyAlignment="1">
      <alignment horizontal="center" vertical="center" wrapText="1"/>
    </xf>
    <xf numFmtId="0" fontId="55" fillId="4" borderId="0" xfId="0" applyNumberFormat="1" applyFont="1" applyFill="1" applyBorder="1" applyAlignment="1">
      <alignment horizontal="center" vertical="center" wrapText="1"/>
    </xf>
    <xf numFmtId="49" fontId="51" fillId="2" borderId="0" xfId="0" applyNumberFormat="1" applyFont="1" applyFill="1" applyBorder="1" applyAlignment="1">
      <alignment horizontal="justify"/>
    </xf>
    <xf numFmtId="0" fontId="51" fillId="2" borderId="0" xfId="0" applyNumberFormat="1" applyFont="1" applyFill="1" applyBorder="1" applyAlignment="1">
      <alignment horizontal="justify"/>
    </xf>
    <xf numFmtId="49" fontId="5" fillId="2" borderId="0" xfId="0" applyNumberFormat="1" applyFont="1" applyFill="1" applyBorder="1" applyAlignment="1">
      <alignment horizontal="justify" vertical="center"/>
    </xf>
    <xf numFmtId="0" fontId="5" fillId="2" borderId="0" xfId="0" applyNumberFormat="1" applyFont="1" applyFill="1" applyBorder="1" applyAlignment="1">
      <alignment horizontal="justify" vertical="center"/>
    </xf>
    <xf numFmtId="0" fontId="53" fillId="4" borderId="0" xfId="0" applyNumberFormat="1" applyFont="1" applyFill="1" applyBorder="1" applyAlignment="1">
      <alignment horizontal="center" vertical="center"/>
    </xf>
    <xf numFmtId="0" fontId="51" fillId="4" borderId="0" xfId="0" applyNumberFormat="1" applyFont="1" applyFill="1" applyBorder="1" applyAlignment="1">
      <alignment horizontal="center"/>
    </xf>
    <xf numFmtId="49" fontId="5" fillId="4" borderId="0" xfId="0" applyNumberFormat="1" applyFont="1" applyFill="1" applyBorder="1" applyAlignment="1">
      <alignment horizontal="center" vertical="center" wrapText="1"/>
    </xf>
    <xf numFmtId="49" fontId="54" fillId="2" borderId="0" xfId="0" applyNumberFormat="1" applyFont="1" applyFill="1" applyBorder="1" applyAlignment="1">
      <alignment horizontal="justify" wrapText="1"/>
    </xf>
    <xf numFmtId="0" fontId="72" fillId="2" borderId="2" xfId="0" applyFont="1" applyFill="1" applyBorder="1" applyAlignment="1">
      <alignment horizontal="center" vertical="center" wrapText="1"/>
    </xf>
    <xf numFmtId="0" fontId="72" fillId="2" borderId="3" xfId="0" applyFont="1" applyFill="1" applyBorder="1" applyAlignment="1">
      <alignment horizontal="center" vertical="center" wrapText="1"/>
    </xf>
    <xf numFmtId="0" fontId="46" fillId="9" borderId="21" xfId="0" applyFont="1" applyFill="1" applyBorder="1" applyAlignment="1">
      <alignment horizontal="left" vertical="center"/>
    </xf>
    <xf numFmtId="0" fontId="46" fillId="9" borderId="5" xfId="0" applyFont="1" applyFill="1" applyBorder="1" applyAlignment="1">
      <alignment horizontal="left" vertical="center"/>
    </xf>
    <xf numFmtId="0" fontId="46" fillId="9" borderId="27" xfId="0" applyFont="1" applyFill="1" applyBorder="1" applyAlignment="1">
      <alignment horizontal="left" vertical="center"/>
    </xf>
    <xf numFmtId="0" fontId="46" fillId="9" borderId="24" xfId="0" applyFont="1" applyFill="1" applyBorder="1" applyAlignment="1">
      <alignment horizontal="left" vertical="center"/>
    </xf>
    <xf numFmtId="0" fontId="46" fillId="9" borderId="28" xfId="0" applyFont="1" applyFill="1" applyBorder="1" applyAlignment="1">
      <alignment horizontal="left" vertical="center"/>
    </xf>
    <xf numFmtId="0" fontId="46" fillId="9" borderId="29" xfId="0" applyFont="1" applyFill="1" applyBorder="1" applyAlignment="1">
      <alignment horizontal="left" vertical="center"/>
    </xf>
    <xf numFmtId="0" fontId="46" fillId="2" borderId="0" xfId="0" applyFont="1" applyFill="1" applyBorder="1" applyAlignment="1">
      <alignment horizontal="center" vertical="center" wrapText="1"/>
    </xf>
    <xf numFmtId="0" fontId="46" fillId="2" borderId="6" xfId="0" applyFont="1" applyFill="1" applyBorder="1" applyAlignment="1">
      <alignment horizontal="center" vertical="center" wrapText="1"/>
    </xf>
    <xf numFmtId="0" fontId="46" fillId="2" borderId="28"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75" fillId="2" borderId="0" xfId="0" applyFont="1" applyFill="1" applyBorder="1" applyAlignment="1">
      <alignment horizontal="left" vertical="center" wrapText="1"/>
    </xf>
    <xf numFmtId="0" fontId="46" fillId="2" borderId="0" xfId="0" applyFont="1" applyFill="1" applyBorder="1" applyAlignment="1">
      <alignment horizontal="left" vertical="center" wrapText="1"/>
    </xf>
    <xf numFmtId="0" fontId="46" fillId="2" borderId="6" xfId="0" applyFont="1" applyFill="1" applyBorder="1" applyAlignment="1">
      <alignment horizontal="left" vertical="center" wrapText="1"/>
    </xf>
    <xf numFmtId="49" fontId="20" fillId="2" borderId="0" xfId="0" applyNumberFormat="1" applyFont="1" applyFill="1" applyBorder="1" applyAlignment="1">
      <alignment horizontal="justify" wrapText="1"/>
    </xf>
    <xf numFmtId="0" fontId="13" fillId="9" borderId="0" xfId="0" applyFont="1" applyFill="1" applyBorder="1" applyAlignment="1">
      <alignment horizontal="left" vertical="center" wrapText="1"/>
    </xf>
    <xf numFmtId="0" fontId="13" fillId="9" borderId="33" xfId="0" applyFont="1" applyFill="1" applyBorder="1" applyAlignment="1">
      <alignment horizontal="left" vertical="center" wrapText="1"/>
    </xf>
    <xf numFmtId="0" fontId="92" fillId="2" borderId="0" xfId="0" applyFont="1" applyFill="1" applyBorder="1" applyAlignment="1">
      <alignment horizontal="center" vertical="center" wrapText="1"/>
    </xf>
    <xf numFmtId="0" fontId="34" fillId="2" borderId="0" xfId="0" applyFont="1" applyFill="1" applyBorder="1" applyAlignment="1">
      <alignment vertical="center" wrapText="1"/>
    </xf>
    <xf numFmtId="0" fontId="13" fillId="2" borderId="0" xfId="0" applyFont="1" applyFill="1" applyAlignment="1">
      <alignment horizontal="left" vertical="center" wrapText="1"/>
    </xf>
    <xf numFmtId="0" fontId="13" fillId="9" borderId="1" xfId="0" applyFont="1" applyFill="1" applyBorder="1" applyAlignment="1">
      <alignment horizontal="left" vertical="center" wrapText="1"/>
    </xf>
    <xf numFmtId="0" fontId="16" fillId="6" borderId="1" xfId="0" applyFont="1" applyFill="1" applyBorder="1" applyAlignment="1">
      <alignment horizontal="left" wrapText="1"/>
    </xf>
    <xf numFmtId="0" fontId="92" fillId="2" borderId="0" xfId="0" applyFont="1" applyFill="1" applyBorder="1" applyAlignment="1">
      <alignment vertical="center" wrapText="1"/>
    </xf>
    <xf numFmtId="0" fontId="0" fillId="2" borderId="0" xfId="0" applyFill="1" applyBorder="1" applyAlignment="1">
      <alignment vertical="center" wrapText="1"/>
    </xf>
    <xf numFmtId="0" fontId="0" fillId="0" borderId="0" xfId="0" applyBorder="1"/>
    <xf numFmtId="0" fontId="52" fillId="4" borderId="0" xfId="0" applyNumberFormat="1" applyFont="1" applyFill="1" applyBorder="1" applyAlignment="1">
      <alignment horizontal="left" vertical="center" wrapText="1"/>
    </xf>
    <xf numFmtId="0" fontId="51" fillId="4" borderId="0" xfId="0" applyNumberFormat="1" applyFont="1" applyFill="1" applyBorder="1" applyAlignment="1">
      <alignment horizontal="left"/>
    </xf>
    <xf numFmtId="0" fontId="46" fillId="2" borderId="0" xfId="0" applyFont="1" applyFill="1" applyAlignment="1">
      <alignment horizontal="left"/>
    </xf>
    <xf numFmtId="0" fontId="5" fillId="2" borderId="0" xfId="0" applyNumberFormat="1" applyFont="1" applyFill="1" applyBorder="1" applyAlignment="1">
      <alignment horizontal="left"/>
    </xf>
    <xf numFmtId="0" fontId="5" fillId="4" borderId="0" xfId="0" applyNumberFormat="1" applyFont="1" applyFill="1" applyBorder="1" applyAlignment="1">
      <alignment horizontal="left"/>
    </xf>
    <xf numFmtId="0" fontId="5" fillId="4" borderId="14" xfId="0" applyNumberFormat="1" applyFont="1" applyFill="1" applyBorder="1" applyAlignment="1">
      <alignment horizontal="left"/>
    </xf>
    <xf numFmtId="0" fontId="0" fillId="0" borderId="0" xfId="0" applyAlignment="1">
      <alignment horizontal="left"/>
    </xf>
    <xf numFmtId="49" fontId="71" fillId="4" borderId="0" xfId="0" applyNumberFormat="1" applyFont="1" applyFill="1" applyBorder="1" applyAlignment="1"/>
    <xf numFmtId="0" fontId="95" fillId="2" borderId="0" xfId="0" applyFont="1" applyFill="1" applyBorder="1" applyAlignment="1">
      <alignment vertical="center" wrapText="1"/>
    </xf>
    <xf numFmtId="0" fontId="95" fillId="2" borderId="0" xfId="0" applyFont="1" applyFill="1" applyBorder="1" applyAlignment="1">
      <alignment horizontal="center" vertical="center" wrapText="1"/>
    </xf>
    <xf numFmtId="49" fontId="71" fillId="2" borderId="0" xfId="0" applyNumberFormat="1" applyFont="1" applyFill="1" applyBorder="1" applyAlignment="1">
      <alignment horizontal="justify" wrapText="1"/>
    </xf>
    <xf numFmtId="0" fontId="96"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96" fillId="2" borderId="0" xfId="0" applyFont="1" applyFill="1" applyBorder="1" applyAlignment="1">
      <alignment horizontal="center" vertical="center" wrapText="1"/>
    </xf>
    <xf numFmtId="0" fontId="96" fillId="2" borderId="0" xfId="0" applyFont="1" applyFill="1" applyBorder="1" applyAlignment="1">
      <alignment horizontal="left" vertical="center" wrapText="1"/>
    </xf>
    <xf numFmtId="0" fontId="97" fillId="2" borderId="0" xfId="0" applyFont="1" applyFill="1" applyBorder="1" applyAlignment="1">
      <alignment vertical="center" wrapText="1"/>
    </xf>
    <xf numFmtId="0" fontId="46" fillId="2" borderId="28" xfId="0" applyFont="1" applyFill="1" applyBorder="1" applyAlignment="1">
      <alignment horizontal="right"/>
    </xf>
    <xf numFmtId="0" fontId="46" fillId="2" borderId="28" xfId="0" applyFont="1" applyFill="1" applyBorder="1" applyAlignment="1">
      <alignment horizontal="center"/>
    </xf>
    <xf numFmtId="0" fontId="46" fillId="2" borderId="29" xfId="0" applyFont="1" applyFill="1" applyBorder="1"/>
    <xf numFmtId="0" fontId="0" fillId="2" borderId="0" xfId="0" applyFill="1" applyBorder="1" applyAlignment="1">
      <alignment horizontal="left" vertical="center" wrapText="1"/>
    </xf>
    <xf numFmtId="0" fontId="92" fillId="0" borderId="0" xfId="0" applyFont="1" applyBorder="1" applyAlignment="1">
      <alignment horizontal="left" vertical="center" wrapText="1"/>
    </xf>
    <xf numFmtId="0" fontId="93" fillId="0" borderId="0" xfId="0" applyFont="1" applyBorder="1" applyAlignment="1">
      <alignment horizontal="center" vertical="center" wrapText="1"/>
    </xf>
    <xf numFmtId="0" fontId="0" fillId="0" borderId="0" xfId="0"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4271C2"/>
      <color rgb="FF00808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Eta-quadrado'!A1"/><Relationship Id="rId7" Type="http://schemas.openxmlformats.org/officeDocument/2006/relationships/hyperlink" Target="#'Eta-quadrado parcial'!A1"/><Relationship Id="rId2" Type="http://schemas.openxmlformats.org/officeDocument/2006/relationships/hyperlink" Target="#RMSSE!A1"/><Relationship Id="rId1" Type="http://schemas.openxmlformats.org/officeDocument/2006/relationships/image" Target="../media/image1.tiff"/><Relationship Id="rId6" Type="http://schemas.openxmlformats.org/officeDocument/2006/relationships/hyperlink" Target="#'&#201;psilon-quadrado'!A1"/><Relationship Id="rId5" Type="http://schemas.openxmlformats.org/officeDocument/2006/relationships/hyperlink" Target="#'&#211;mega-quadrado '!A1"/><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10</xdr:col>
      <xdr:colOff>548631</xdr:colOff>
      <xdr:row>27</xdr:row>
      <xdr:rowOff>204451</xdr:rowOff>
    </xdr:from>
    <xdr:to>
      <xdr:col>11</xdr:col>
      <xdr:colOff>897733</xdr:colOff>
      <xdr:row>30</xdr:row>
      <xdr:rowOff>46145</xdr:rowOff>
    </xdr:to>
    <xdr:pic>
      <xdr:nvPicPr>
        <xdr:cNvPr id="10" name="Imagem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49731" y="6808451"/>
          <a:ext cx="1365102" cy="489394"/>
        </a:xfrm>
        <a:prstGeom prst="rect">
          <a:avLst/>
        </a:prstGeom>
      </xdr:spPr>
    </xdr:pic>
    <xdr:clientData/>
  </xdr:twoCellAnchor>
  <xdr:twoCellAnchor>
    <xdr:from>
      <xdr:col>2</xdr:col>
      <xdr:colOff>67113</xdr:colOff>
      <xdr:row>11</xdr:row>
      <xdr:rowOff>190501</xdr:rowOff>
    </xdr:from>
    <xdr:to>
      <xdr:col>4</xdr:col>
      <xdr:colOff>224414</xdr:colOff>
      <xdr:row>13</xdr:row>
      <xdr:rowOff>52518</xdr:rowOff>
    </xdr:to>
    <xdr:sp macro="" textlink="">
      <xdr:nvSpPr>
        <xdr:cNvPr id="2" name="Retângulo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1264837" y="2709851"/>
          <a:ext cx="1386000" cy="306000"/>
        </a:xfrm>
        <a:prstGeom prst="rect">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pt-PT" sz="1100"/>
            <a:t>RMSSE</a:t>
          </a:r>
        </a:p>
      </xdr:txBody>
    </xdr:sp>
    <xdr:clientData/>
  </xdr:twoCellAnchor>
  <xdr:twoCellAnchor>
    <xdr:from>
      <xdr:col>2</xdr:col>
      <xdr:colOff>77439</xdr:colOff>
      <xdr:row>13</xdr:row>
      <xdr:rowOff>202527</xdr:rowOff>
    </xdr:from>
    <xdr:to>
      <xdr:col>4</xdr:col>
      <xdr:colOff>234740</xdr:colOff>
      <xdr:row>15</xdr:row>
      <xdr:rowOff>64543</xdr:rowOff>
    </xdr:to>
    <xdr:sp macro="" textlink="">
      <xdr:nvSpPr>
        <xdr:cNvPr id="17" name="Retângulo 16">
          <a:hlinkClick xmlns:r="http://schemas.openxmlformats.org/officeDocument/2006/relationships" r:id="rId3"/>
          <a:extLst>
            <a:ext uri="{FF2B5EF4-FFF2-40B4-BE49-F238E27FC236}">
              <a16:creationId xmlns:a16="http://schemas.microsoft.com/office/drawing/2014/main" id="{00000000-0008-0000-0000-000011000000}"/>
            </a:ext>
          </a:extLst>
        </xdr:cNvPr>
        <xdr:cNvSpPr/>
      </xdr:nvSpPr>
      <xdr:spPr>
        <a:xfrm>
          <a:off x="1275163" y="3165860"/>
          <a:ext cx="1386000" cy="306000"/>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pt-PT" sz="1100"/>
            <a:t>Eta</a:t>
          </a:r>
          <a:r>
            <a:rPr lang="pt-PT" sz="1100" baseline="0"/>
            <a:t>-</a:t>
          </a:r>
          <a:r>
            <a:rPr lang="pt-PT" sz="1100"/>
            <a:t>quadrado</a:t>
          </a:r>
        </a:p>
      </xdr:txBody>
    </xdr:sp>
    <xdr:clientData/>
  </xdr:twoCellAnchor>
  <xdr:twoCellAnchor editAs="oneCell">
    <xdr:from>
      <xdr:col>0</xdr:col>
      <xdr:colOff>247473</xdr:colOff>
      <xdr:row>27</xdr:row>
      <xdr:rowOff>189469</xdr:rowOff>
    </xdr:from>
    <xdr:to>
      <xdr:col>3</xdr:col>
      <xdr:colOff>292100</xdr:colOff>
      <xdr:row>29</xdr:row>
      <xdr:rowOff>139700</xdr:rowOff>
    </xdr:to>
    <xdr:pic>
      <xdr:nvPicPr>
        <xdr:cNvPr id="18" name="Imagem 17">
          <a:extLst>
            <a:ext uri="{FF2B5EF4-FFF2-40B4-BE49-F238E27FC236}">
              <a16:creationId xmlns:a16="http://schemas.microsoft.com/office/drawing/2014/main" id="{00000000-0008-0000-0000-000012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5667" r="5116" b="20001"/>
        <a:stretch/>
      </xdr:blipFill>
      <xdr:spPr bwMode="auto">
        <a:xfrm>
          <a:off x="247473" y="6615669"/>
          <a:ext cx="2025827" cy="382031"/>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43266</xdr:colOff>
      <xdr:row>13</xdr:row>
      <xdr:rowOff>206501</xdr:rowOff>
    </xdr:from>
    <xdr:to>
      <xdr:col>8</xdr:col>
      <xdr:colOff>200567</xdr:colOff>
      <xdr:row>15</xdr:row>
      <xdr:rowOff>68517</xdr:rowOff>
    </xdr:to>
    <xdr:sp macro="" textlink="">
      <xdr:nvSpPr>
        <xdr:cNvPr id="19" name="Retângulo 18">
          <a:hlinkClick xmlns:r="http://schemas.openxmlformats.org/officeDocument/2006/relationships" r:id="rId5"/>
          <a:extLst>
            <a:ext uri="{FF2B5EF4-FFF2-40B4-BE49-F238E27FC236}">
              <a16:creationId xmlns:a16="http://schemas.microsoft.com/office/drawing/2014/main" id="{00000000-0008-0000-0000-000013000000}"/>
            </a:ext>
          </a:extLst>
        </xdr:cNvPr>
        <xdr:cNvSpPr/>
      </xdr:nvSpPr>
      <xdr:spPr>
        <a:xfrm>
          <a:off x="3460908" y="3169834"/>
          <a:ext cx="1386000" cy="306000"/>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pt-PT" sz="1100"/>
            <a:t>Ómega-quadrado</a:t>
          </a:r>
        </a:p>
      </xdr:txBody>
    </xdr:sp>
    <xdr:clientData/>
  </xdr:twoCellAnchor>
  <xdr:twoCellAnchor>
    <xdr:from>
      <xdr:col>9</xdr:col>
      <xdr:colOff>665977</xdr:colOff>
      <xdr:row>11</xdr:row>
      <xdr:rowOff>212842</xdr:rowOff>
    </xdr:from>
    <xdr:to>
      <xdr:col>11</xdr:col>
      <xdr:colOff>446408</xdr:colOff>
      <xdr:row>13</xdr:row>
      <xdr:rowOff>74859</xdr:rowOff>
    </xdr:to>
    <xdr:sp macro="" textlink="">
      <xdr:nvSpPr>
        <xdr:cNvPr id="20" name="Retângulo 19">
          <a:hlinkClick xmlns:r="http://schemas.openxmlformats.org/officeDocument/2006/relationships" r:id="rId6"/>
          <a:extLst>
            <a:ext uri="{FF2B5EF4-FFF2-40B4-BE49-F238E27FC236}">
              <a16:creationId xmlns:a16="http://schemas.microsoft.com/office/drawing/2014/main" id="{00000000-0008-0000-0000-000014000000}"/>
            </a:ext>
          </a:extLst>
        </xdr:cNvPr>
        <xdr:cNvSpPr/>
      </xdr:nvSpPr>
      <xdr:spPr>
        <a:xfrm>
          <a:off x="5637562" y="2732192"/>
          <a:ext cx="1386000" cy="306000"/>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pt-PT" sz="1100"/>
            <a:t>Épsilon-quadrado</a:t>
          </a:r>
        </a:p>
        <a:p>
          <a:pPr algn="ctr"/>
          <a:endParaRPr lang="pt-PT" sz="1100"/>
        </a:p>
      </xdr:txBody>
    </xdr:sp>
    <xdr:clientData/>
  </xdr:twoCellAnchor>
  <xdr:twoCellAnchor>
    <xdr:from>
      <xdr:col>6</xdr:col>
      <xdr:colOff>41301</xdr:colOff>
      <xdr:row>11</xdr:row>
      <xdr:rowOff>190910</xdr:rowOff>
    </xdr:from>
    <xdr:to>
      <xdr:col>8</xdr:col>
      <xdr:colOff>198602</xdr:colOff>
      <xdr:row>13</xdr:row>
      <xdr:rowOff>52927</xdr:rowOff>
    </xdr:to>
    <xdr:sp macro="" textlink="">
      <xdr:nvSpPr>
        <xdr:cNvPr id="23" name="Retângulo 22">
          <a:hlinkClick xmlns:r="http://schemas.openxmlformats.org/officeDocument/2006/relationships" r:id="rId7"/>
          <a:extLst>
            <a:ext uri="{FF2B5EF4-FFF2-40B4-BE49-F238E27FC236}">
              <a16:creationId xmlns:a16="http://schemas.microsoft.com/office/drawing/2014/main" id="{00000000-0008-0000-0000-000017000000}"/>
            </a:ext>
          </a:extLst>
        </xdr:cNvPr>
        <xdr:cNvSpPr/>
      </xdr:nvSpPr>
      <xdr:spPr>
        <a:xfrm>
          <a:off x="3458943" y="2710260"/>
          <a:ext cx="1386000" cy="306000"/>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lang="pt-PT" sz="1100"/>
            <a:t>Eta-quadrado parcial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18143</xdr:colOff>
      <xdr:row>2</xdr:row>
      <xdr:rowOff>108857</xdr:rowOff>
    </xdr:from>
    <xdr:to>
      <xdr:col>9</xdr:col>
      <xdr:colOff>45357</xdr:colOff>
      <xdr:row>4</xdr:row>
      <xdr:rowOff>37193</xdr:rowOff>
    </xdr:to>
    <xdr:sp macro="" textlink="">
      <xdr:nvSpPr>
        <xdr:cNvPr id="5" name="Retângulo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6585857" y="508000"/>
          <a:ext cx="1306286" cy="327479"/>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ctr"/>
          <a:r>
            <a:rPr lang="pt-PT" sz="1200"/>
            <a:t>Voltar ao índice</a:t>
          </a:r>
        </a:p>
      </xdr:txBody>
    </xdr:sp>
    <xdr:clientData/>
  </xdr:twoCellAnchor>
  <xdr:twoCellAnchor>
    <xdr:from>
      <xdr:col>4</xdr:col>
      <xdr:colOff>746125</xdr:colOff>
      <xdr:row>1</xdr:row>
      <xdr:rowOff>54429</xdr:rowOff>
    </xdr:from>
    <xdr:to>
      <xdr:col>6</xdr:col>
      <xdr:colOff>204107</xdr:colOff>
      <xdr:row>4</xdr:row>
      <xdr:rowOff>87086</xdr:rowOff>
    </xdr:to>
    <xdr:pic>
      <xdr:nvPicPr>
        <xdr:cNvPr id="4" name="Imagem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08750" y="371929"/>
          <a:ext cx="1870982" cy="794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290286</xdr:colOff>
      <xdr:row>2</xdr:row>
      <xdr:rowOff>37829</xdr:rowOff>
    </xdr:from>
    <xdr:to>
      <xdr:col>3</xdr:col>
      <xdr:colOff>158750</xdr:colOff>
      <xdr:row>3</xdr:row>
      <xdr:rowOff>299357</xdr:rowOff>
    </xdr:to>
    <xdr:pic>
      <xdr:nvPicPr>
        <xdr:cNvPr id="4" name="Imagem 3">
          <a:extLst>
            <a:ext uri="{FF2B5EF4-FFF2-40B4-BE49-F238E27FC236}">
              <a16:creationId xmlns:a16="http://schemas.microsoft.com/office/drawing/2014/main" id="{00000000-0008-0000-0200-000004000000}"/>
            </a:ext>
          </a:extLst>
        </xdr:cNvPr>
        <xdr:cNvPicPr>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37857" y="582115"/>
          <a:ext cx="1084036" cy="624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834572</xdr:colOff>
      <xdr:row>2</xdr:row>
      <xdr:rowOff>71847</xdr:rowOff>
    </xdr:from>
    <xdr:to>
      <xdr:col>6</xdr:col>
      <xdr:colOff>572949</xdr:colOff>
      <xdr:row>3</xdr:row>
      <xdr:rowOff>371930</xdr:rowOff>
    </xdr:to>
    <xdr:pic>
      <xdr:nvPicPr>
        <xdr:cNvPr id="23" name="Imagem 22">
          <a:extLst>
            <a:ext uri="{FF2B5EF4-FFF2-40B4-BE49-F238E27FC236}">
              <a16:creationId xmlns:a16="http://schemas.microsoft.com/office/drawing/2014/main" id="{00000000-0008-0000-0200-000017000000}"/>
            </a:ext>
          </a:extLst>
        </xdr:cNvPr>
        <xdr:cNvPicPr>
          <a:picLocks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13286" y="616133"/>
          <a:ext cx="2169520"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xdr:row>
      <xdr:rowOff>0</xdr:rowOff>
    </xdr:from>
    <xdr:to>
      <xdr:col>9</xdr:col>
      <xdr:colOff>158750</xdr:colOff>
      <xdr:row>2</xdr:row>
      <xdr:rowOff>95250</xdr:rowOff>
    </xdr:to>
    <xdr:sp macro="" textlink="">
      <xdr:nvSpPr>
        <xdr:cNvPr id="25" name="Retângulo 24">
          <a:hlinkClick xmlns:r="http://schemas.openxmlformats.org/officeDocument/2006/relationships" r:id="rId3"/>
          <a:extLst>
            <a:ext uri="{FF2B5EF4-FFF2-40B4-BE49-F238E27FC236}">
              <a16:creationId xmlns:a16="http://schemas.microsoft.com/office/drawing/2014/main" id="{00000000-0008-0000-0200-000019000000}"/>
            </a:ext>
          </a:extLst>
        </xdr:cNvPr>
        <xdr:cNvSpPr/>
      </xdr:nvSpPr>
      <xdr:spPr>
        <a:xfrm>
          <a:off x="9334500" y="254000"/>
          <a:ext cx="1390650" cy="317500"/>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lang="pt-PT" sz="1400"/>
            <a:t>Voltar ao 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127000</xdr:colOff>
      <xdr:row>8</xdr:row>
      <xdr:rowOff>6350</xdr:rowOff>
    </xdr:from>
    <xdr:to>
      <xdr:col>9</xdr:col>
      <xdr:colOff>279400</xdr:colOff>
      <xdr:row>9</xdr:row>
      <xdr:rowOff>31750</xdr:rowOff>
    </xdr:to>
    <xdr:pic>
      <xdr:nvPicPr>
        <xdr:cNvPr id="6" name="Imagem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14900" y="1485900"/>
          <a:ext cx="152400"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93133</xdr:colOff>
      <xdr:row>8</xdr:row>
      <xdr:rowOff>8467</xdr:rowOff>
    </xdr:from>
    <xdr:to>
      <xdr:col>7</xdr:col>
      <xdr:colOff>201083</xdr:colOff>
      <xdr:row>8</xdr:row>
      <xdr:rowOff>160867</xdr:rowOff>
    </xdr:to>
    <xdr:pic>
      <xdr:nvPicPr>
        <xdr:cNvPr id="7" name="Imagem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18000" y="1574800"/>
          <a:ext cx="10795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441739</xdr:colOff>
      <xdr:row>2</xdr:row>
      <xdr:rowOff>22087</xdr:rowOff>
    </xdr:from>
    <xdr:to>
      <xdr:col>4</xdr:col>
      <xdr:colOff>671443</xdr:colOff>
      <xdr:row>3</xdr:row>
      <xdr:rowOff>47487</xdr:rowOff>
    </xdr:to>
    <xdr:pic>
      <xdr:nvPicPr>
        <xdr:cNvPr id="8" name="Imagem 7">
          <a:extLst>
            <a:ext uri="{FF2B5EF4-FFF2-40B4-BE49-F238E27FC236}">
              <a16:creationId xmlns:a16="http://schemas.microsoft.com/office/drawing/2014/main" id="{00000000-0008-0000-0300-000008000000}"/>
            </a:ext>
          </a:extLst>
        </xdr:cNvPr>
        <xdr:cNvPicPr>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48609" y="452783"/>
          <a:ext cx="229704" cy="27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114300</xdr:colOff>
      <xdr:row>15</xdr:row>
      <xdr:rowOff>6350</xdr:rowOff>
    </xdr:from>
    <xdr:to>
      <xdr:col>9</xdr:col>
      <xdr:colOff>266700</xdr:colOff>
      <xdr:row>16</xdr:row>
      <xdr:rowOff>31750</xdr:rowOff>
    </xdr:to>
    <xdr:pic>
      <xdr:nvPicPr>
        <xdr:cNvPr id="11" name="Imagem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89033" y="2986617"/>
          <a:ext cx="152400" cy="194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xdr:row>
      <xdr:rowOff>0</xdr:rowOff>
    </xdr:from>
    <xdr:to>
      <xdr:col>11</xdr:col>
      <xdr:colOff>0</xdr:colOff>
      <xdr:row>2</xdr:row>
      <xdr:rowOff>101600</xdr:rowOff>
    </xdr:to>
    <xdr:sp macro="" textlink="">
      <xdr:nvSpPr>
        <xdr:cNvPr id="12" name="Retângulo 11">
          <a:hlinkClick xmlns:r="http://schemas.openxmlformats.org/officeDocument/2006/relationships" r:id="rId3"/>
          <a:extLst>
            <a:ext uri="{FF2B5EF4-FFF2-40B4-BE49-F238E27FC236}">
              <a16:creationId xmlns:a16="http://schemas.microsoft.com/office/drawing/2014/main" id="{00000000-0008-0000-0300-00000C000000}"/>
            </a:ext>
          </a:extLst>
        </xdr:cNvPr>
        <xdr:cNvSpPr/>
      </xdr:nvSpPr>
      <xdr:spPr>
        <a:xfrm>
          <a:off x="4787900" y="184150"/>
          <a:ext cx="1231900" cy="285750"/>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lang="pt-PT" sz="1100"/>
            <a:t>Voltar</a:t>
          </a:r>
          <a:r>
            <a:rPr lang="pt-PT" sz="1100" baseline="0"/>
            <a:t> ao í</a:t>
          </a:r>
          <a:r>
            <a:rPr lang="pt-PT" sz="1100"/>
            <a:t>ndice</a:t>
          </a:r>
        </a:p>
      </xdr:txBody>
    </xdr:sp>
    <xdr:clientData/>
  </xdr:twoCellAnchor>
  <xdr:twoCellAnchor>
    <xdr:from>
      <xdr:col>9</xdr:col>
      <xdr:colOff>114300</xdr:colOff>
      <xdr:row>22</xdr:row>
      <xdr:rowOff>6350</xdr:rowOff>
    </xdr:from>
    <xdr:to>
      <xdr:col>9</xdr:col>
      <xdr:colOff>266700</xdr:colOff>
      <xdr:row>23</xdr:row>
      <xdr:rowOff>31750</xdr:rowOff>
    </xdr:to>
    <xdr:pic>
      <xdr:nvPicPr>
        <xdr:cNvPr id="9" name="Imagem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89033" y="2986617"/>
          <a:ext cx="152400" cy="194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1004956</xdr:colOff>
      <xdr:row>1</xdr:row>
      <xdr:rowOff>88347</xdr:rowOff>
    </xdr:from>
    <xdr:to>
      <xdr:col>7</xdr:col>
      <xdr:colOff>265043</xdr:colOff>
      <xdr:row>4</xdr:row>
      <xdr:rowOff>6074</xdr:rowOff>
    </xdr:to>
    <xdr:pic>
      <xdr:nvPicPr>
        <xdr:cNvPr id="15" name="Imagem 14">
          <a:extLst>
            <a:ext uri="{FF2B5EF4-FFF2-40B4-BE49-F238E27FC236}">
              <a16:creationId xmlns:a16="http://schemas.microsoft.com/office/drawing/2014/main" id="{00000000-0008-0000-0300-00000F000000}"/>
            </a:ext>
          </a:extLst>
        </xdr:cNvPr>
        <xdr:cNvPicPr>
          <a:picLocks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11826" y="331304"/>
          <a:ext cx="1479826" cy="458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177800</xdr:colOff>
      <xdr:row>2</xdr:row>
      <xdr:rowOff>82550</xdr:rowOff>
    </xdr:to>
    <xdr:sp macro="" textlink="">
      <xdr:nvSpPr>
        <xdr:cNvPr id="17" name="Retângulo 16">
          <a:hlinkClick xmlns:r="http://schemas.openxmlformats.org/officeDocument/2006/relationships" r:id="rId1"/>
          <a:extLst>
            <a:ext uri="{FF2B5EF4-FFF2-40B4-BE49-F238E27FC236}">
              <a16:creationId xmlns:a16="http://schemas.microsoft.com/office/drawing/2014/main" id="{00000000-0008-0000-0400-000011000000}"/>
            </a:ext>
          </a:extLst>
        </xdr:cNvPr>
        <xdr:cNvSpPr/>
      </xdr:nvSpPr>
      <xdr:spPr>
        <a:xfrm>
          <a:off x="5619750" y="184150"/>
          <a:ext cx="1143000" cy="266700"/>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lang="pt-PT" sz="1100"/>
            <a:t>Voltar ao índice</a:t>
          </a:r>
        </a:p>
      </xdr:txBody>
    </xdr:sp>
    <xdr:clientData/>
  </xdr:twoCellAnchor>
  <xdr:twoCellAnchor>
    <xdr:from>
      <xdr:col>1</xdr:col>
      <xdr:colOff>878840</xdr:colOff>
      <xdr:row>1</xdr:row>
      <xdr:rowOff>106680</xdr:rowOff>
    </xdr:from>
    <xdr:to>
      <xdr:col>4</xdr:col>
      <xdr:colOff>193040</xdr:colOff>
      <xdr:row>3</xdr:row>
      <xdr:rowOff>124460</xdr:rowOff>
    </xdr:to>
    <xdr:pic>
      <xdr:nvPicPr>
        <xdr:cNvPr id="5" name="Imagem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93520" y="335280"/>
          <a:ext cx="1894840" cy="45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370840</xdr:colOff>
      <xdr:row>1</xdr:row>
      <xdr:rowOff>111760</xdr:rowOff>
    </xdr:from>
    <xdr:to>
      <xdr:col>7</xdr:col>
      <xdr:colOff>73660</xdr:colOff>
      <xdr:row>3</xdr:row>
      <xdr:rowOff>123190</xdr:rowOff>
    </xdr:to>
    <xdr:pic>
      <xdr:nvPicPr>
        <xdr:cNvPr id="8" name="Imagem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66160" y="340360"/>
          <a:ext cx="1546860"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3175</xdr:colOff>
      <xdr:row>3</xdr:row>
      <xdr:rowOff>79375</xdr:rowOff>
    </xdr:from>
    <xdr:to>
      <xdr:col>9</xdr:col>
      <xdr:colOff>1539875</xdr:colOff>
      <xdr:row>4</xdr:row>
      <xdr:rowOff>169333</xdr:rowOff>
    </xdr:to>
    <xdr:sp macro="" textlink="">
      <xdr:nvSpPr>
        <xdr:cNvPr id="6" name="Retângulo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5617633" y="719667"/>
          <a:ext cx="2277534" cy="275166"/>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0" anchor="t"/>
        <a:lstStyle/>
        <a:p>
          <a:pPr algn="l"/>
          <a:r>
            <a:rPr lang="pt-PT" sz="1100">
              <a:latin typeface="Optima"/>
            </a:rPr>
            <a:t>Voltar ao índice</a:t>
          </a:r>
        </a:p>
      </xdr:txBody>
    </xdr:sp>
    <xdr:clientData/>
  </xdr:twoCellAnchor>
  <xdr:twoCellAnchor>
    <xdr:from>
      <xdr:col>2</xdr:col>
      <xdr:colOff>428625</xdr:colOff>
      <xdr:row>1</xdr:row>
      <xdr:rowOff>174623</xdr:rowOff>
    </xdr:from>
    <xdr:to>
      <xdr:col>5</xdr:col>
      <xdr:colOff>330470</xdr:colOff>
      <xdr:row>4</xdr:row>
      <xdr:rowOff>31749</xdr:rowOff>
    </xdr:to>
    <xdr:pic>
      <xdr:nvPicPr>
        <xdr:cNvPr id="4" name="Imagem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0083" y="402165"/>
          <a:ext cx="1743345" cy="455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Normal="100" workbookViewId="0">
      <selection activeCell="N22" sqref="N22"/>
    </sheetView>
  </sheetViews>
  <sheetFormatPr baseColWidth="10" defaultColWidth="8.83203125" defaultRowHeight="15"/>
  <cols>
    <col min="2" max="2" width="8.33203125" bestFit="1" customWidth="1"/>
    <col min="5" max="5" width="11.33203125" customWidth="1"/>
    <col min="6" max="6" width="14.33203125" customWidth="1"/>
    <col min="8" max="8" width="14.83203125" customWidth="1"/>
    <col min="9" max="9" width="18.1640625" customWidth="1"/>
    <col min="10" max="10" width="13.1640625" style="369" customWidth="1"/>
    <col min="11" max="11" width="13.33203125" customWidth="1"/>
    <col min="12" max="12" width="15.33203125" customWidth="1"/>
  </cols>
  <sheetData>
    <row r="1" spans="1:13" s="9" customFormat="1" ht="20">
      <c r="A1" s="144"/>
      <c r="B1" s="326" t="s">
        <v>28</v>
      </c>
      <c r="C1" s="327"/>
      <c r="D1" s="327"/>
      <c r="E1" s="327"/>
      <c r="F1" s="327"/>
      <c r="G1" s="327"/>
      <c r="H1" s="327"/>
      <c r="I1" s="327"/>
      <c r="J1" s="327"/>
      <c r="K1" s="327"/>
      <c r="L1" s="145"/>
    </row>
    <row r="2" spans="1:13" s="18" customFormat="1" ht="20">
      <c r="A2" s="146"/>
      <c r="B2" s="328"/>
      <c r="C2" s="328"/>
      <c r="D2" s="328"/>
      <c r="E2" s="328"/>
      <c r="F2" s="328"/>
      <c r="G2" s="328"/>
      <c r="H2" s="328"/>
      <c r="I2" s="328"/>
      <c r="J2" s="328"/>
      <c r="K2" s="328"/>
      <c r="L2" s="147"/>
    </row>
    <row r="3" spans="1:13" s="18" customFormat="1" ht="20">
      <c r="A3" s="146"/>
      <c r="B3" s="328"/>
      <c r="C3" s="328"/>
      <c r="D3" s="328"/>
      <c r="E3" s="328"/>
      <c r="F3" s="328"/>
      <c r="G3" s="328"/>
      <c r="H3" s="328"/>
      <c r="I3" s="328"/>
      <c r="J3" s="328"/>
      <c r="K3" s="328"/>
      <c r="L3" s="147"/>
    </row>
    <row r="4" spans="1:13" s="18" customFormat="1" ht="14.5" customHeight="1">
      <c r="A4" s="146"/>
      <c r="B4" s="148"/>
      <c r="C4" s="333" t="s">
        <v>0</v>
      </c>
      <c r="D4" s="333"/>
      <c r="E4" s="333"/>
      <c r="F4" s="333"/>
      <c r="G4" s="333"/>
      <c r="H4" s="333"/>
      <c r="I4" s="333"/>
      <c r="J4" s="333"/>
      <c r="K4" s="148"/>
      <c r="L4" s="147"/>
    </row>
    <row r="5" spans="1:13" s="18" customFormat="1" ht="20">
      <c r="A5" s="146"/>
      <c r="B5" s="148"/>
      <c r="C5" s="148"/>
      <c r="D5" s="149"/>
      <c r="E5" s="150"/>
      <c r="F5" s="334">
        <v>2018</v>
      </c>
      <c r="G5" s="334"/>
      <c r="H5" s="149"/>
      <c r="I5" s="149"/>
      <c r="J5" s="363"/>
      <c r="K5" s="148"/>
      <c r="L5" s="147"/>
    </row>
    <row r="6" spans="1:13" s="9" customFormat="1" ht="20">
      <c r="A6" s="146"/>
      <c r="B6" s="151"/>
      <c r="C6" s="151"/>
      <c r="D6" s="151"/>
      <c r="E6" s="151"/>
      <c r="F6" s="130"/>
      <c r="G6" s="130"/>
      <c r="H6" s="151"/>
      <c r="I6" s="151"/>
      <c r="J6" s="364"/>
      <c r="K6" s="151"/>
      <c r="L6" s="147"/>
    </row>
    <row r="7" spans="1:13" s="9" customFormat="1" ht="20">
      <c r="A7" s="146"/>
      <c r="B7" s="335" t="s">
        <v>173</v>
      </c>
      <c r="C7" s="335"/>
      <c r="D7" s="335"/>
      <c r="E7" s="335"/>
      <c r="F7" s="335"/>
      <c r="G7" s="335"/>
      <c r="H7" s="335"/>
      <c r="I7" s="335"/>
      <c r="J7" s="335"/>
      <c r="K7" s="335"/>
      <c r="L7" s="147"/>
    </row>
    <row r="8" spans="1:13" s="9" customFormat="1" ht="20">
      <c r="A8" s="146"/>
      <c r="B8" s="335"/>
      <c r="C8" s="335"/>
      <c r="D8" s="335"/>
      <c r="E8" s="335"/>
      <c r="F8" s="335"/>
      <c r="G8" s="335"/>
      <c r="H8" s="335"/>
      <c r="I8" s="335"/>
      <c r="J8" s="335"/>
      <c r="K8" s="335"/>
      <c r="L8" s="147"/>
    </row>
    <row r="9" spans="1:13" s="9" customFormat="1" ht="20">
      <c r="A9" s="146"/>
      <c r="B9" s="335"/>
      <c r="C9" s="335"/>
      <c r="D9" s="335"/>
      <c r="E9" s="335"/>
      <c r="F9" s="335"/>
      <c r="G9" s="335"/>
      <c r="H9" s="335"/>
      <c r="I9" s="335"/>
      <c r="J9" s="335"/>
      <c r="K9" s="335"/>
      <c r="L9" s="147"/>
    </row>
    <row r="10" spans="1:13" s="9" customFormat="1" ht="42" customHeight="1">
      <c r="A10" s="146"/>
      <c r="B10" s="335"/>
      <c r="C10" s="335"/>
      <c r="D10" s="335"/>
      <c r="E10" s="335"/>
      <c r="F10" s="335"/>
      <c r="G10" s="335"/>
      <c r="H10" s="335"/>
      <c r="I10" s="335"/>
      <c r="J10" s="335"/>
      <c r="K10" s="335"/>
      <c r="L10" s="147"/>
    </row>
    <row r="11" spans="1:13" ht="22" customHeight="1">
      <c r="A11" s="146"/>
      <c r="B11" s="370" t="s">
        <v>24</v>
      </c>
      <c r="C11" s="151"/>
      <c r="D11" s="151"/>
      <c r="E11" s="151"/>
      <c r="F11" s="151"/>
      <c r="G11" s="151"/>
      <c r="H11" s="151"/>
      <c r="I11" s="151"/>
      <c r="J11" s="364"/>
      <c r="K11" s="151"/>
      <c r="L11" s="147"/>
    </row>
    <row r="12" spans="1:13" ht="30" customHeight="1">
      <c r="A12" s="146"/>
      <c r="C12" s="151"/>
      <c r="D12" s="151"/>
      <c r="E12" s="151"/>
      <c r="F12" s="151"/>
      <c r="G12" s="151"/>
      <c r="H12" s="151"/>
      <c r="I12" s="151"/>
      <c r="J12" s="364"/>
      <c r="K12" s="151"/>
      <c r="L12" s="147"/>
    </row>
    <row r="13" spans="1:13" ht="20">
      <c r="A13" s="146"/>
      <c r="B13" s="152" t="s">
        <v>25</v>
      </c>
      <c r="C13" s="151"/>
      <c r="D13" s="151"/>
      <c r="E13" s="151"/>
      <c r="F13" s="152" t="s">
        <v>54</v>
      </c>
      <c r="G13" s="151"/>
      <c r="H13" s="151"/>
      <c r="I13" s="153" t="s">
        <v>71</v>
      </c>
      <c r="K13" s="151"/>
      <c r="L13" s="151"/>
      <c r="M13" s="19"/>
    </row>
    <row r="14" spans="1:13" ht="20">
      <c r="A14" s="146"/>
      <c r="B14" s="152"/>
      <c r="C14" s="151"/>
      <c r="D14" s="151"/>
      <c r="E14" s="151"/>
      <c r="F14" s="152"/>
      <c r="G14" s="151"/>
      <c r="H14" s="151"/>
      <c r="I14" s="151"/>
      <c r="J14" s="152"/>
      <c r="K14" s="151"/>
      <c r="L14" s="151"/>
      <c r="M14" s="19"/>
    </row>
    <row r="15" spans="1:13" ht="17.5" customHeight="1">
      <c r="A15" s="146"/>
      <c r="B15" s="152" t="s">
        <v>26</v>
      </c>
      <c r="C15" s="154"/>
      <c r="D15" s="154"/>
      <c r="E15" s="154"/>
      <c r="F15" s="152" t="s">
        <v>27</v>
      </c>
      <c r="G15" s="154"/>
      <c r="H15" s="154"/>
      <c r="I15" s="154"/>
      <c r="J15" s="152"/>
      <c r="K15" s="154"/>
      <c r="L15" s="154"/>
      <c r="M15" s="20"/>
    </row>
    <row r="16" spans="1:13" ht="14.5" customHeight="1">
      <c r="A16" s="155"/>
      <c r="B16" s="154"/>
      <c r="C16" s="156"/>
      <c r="D16" s="156"/>
      <c r="E16" s="156"/>
      <c r="F16" s="154"/>
      <c r="G16" s="156"/>
      <c r="H16" s="156"/>
      <c r="I16" s="156"/>
      <c r="J16" s="365"/>
      <c r="K16" s="156"/>
      <c r="L16" s="156"/>
      <c r="M16" s="19"/>
    </row>
    <row r="17" spans="1:13" ht="20">
      <c r="A17" s="156"/>
      <c r="B17" s="130"/>
      <c r="C17" s="329"/>
      <c r="D17" s="330"/>
      <c r="E17" s="330"/>
      <c r="F17" s="330"/>
      <c r="G17" s="330"/>
      <c r="H17" s="156"/>
      <c r="I17" s="151"/>
      <c r="J17" s="364"/>
      <c r="K17" s="151"/>
      <c r="L17" s="158"/>
      <c r="M17" s="21"/>
    </row>
    <row r="18" spans="1:13" ht="14.5" customHeight="1">
      <c r="A18" s="8"/>
      <c r="B18" s="16"/>
      <c r="C18" s="331"/>
      <c r="D18" s="332"/>
      <c r="E18" s="332"/>
      <c r="F18" s="332"/>
      <c r="G18" s="332"/>
      <c r="H18" s="8"/>
      <c r="I18" s="8"/>
      <c r="J18" s="366"/>
      <c r="K18" s="8"/>
      <c r="L18" s="159"/>
    </row>
    <row r="19" spans="1:13" ht="17">
      <c r="A19" s="8"/>
      <c r="B19" s="8"/>
      <c r="C19" s="8"/>
      <c r="D19" s="8"/>
      <c r="E19" s="8"/>
      <c r="F19" s="8"/>
      <c r="G19" s="8"/>
      <c r="H19" s="8"/>
      <c r="I19" s="3"/>
      <c r="J19" s="367"/>
      <c r="K19" s="3"/>
      <c r="L19" s="160"/>
    </row>
    <row r="20" spans="1:13" ht="17">
      <c r="A20" s="1"/>
      <c r="B20" s="3"/>
      <c r="C20" s="3"/>
      <c r="D20" s="3"/>
      <c r="E20" s="3"/>
      <c r="F20" s="3"/>
      <c r="G20" s="3"/>
      <c r="H20" s="3"/>
      <c r="I20" s="3"/>
      <c r="J20" s="367"/>
      <c r="K20" s="3"/>
      <c r="L20" s="2"/>
    </row>
    <row r="21" spans="1:13" ht="17">
      <c r="A21" s="1"/>
      <c r="B21" s="3"/>
      <c r="C21" s="3"/>
      <c r="D21" s="3"/>
      <c r="E21" s="3"/>
      <c r="F21" s="3"/>
      <c r="G21" s="3"/>
      <c r="H21" s="3"/>
      <c r="I21" s="3"/>
      <c r="J21" s="367"/>
      <c r="K21" s="3"/>
      <c r="L21" s="2"/>
    </row>
    <row r="22" spans="1:13" ht="17">
      <c r="A22" s="1"/>
      <c r="B22" s="3"/>
      <c r="C22" s="3"/>
      <c r="D22" s="3"/>
      <c r="E22" s="3"/>
      <c r="F22" s="3"/>
      <c r="G22" s="3"/>
      <c r="H22" s="3"/>
      <c r="I22" s="3"/>
      <c r="J22" s="367"/>
      <c r="K22" s="3"/>
      <c r="L22" s="2"/>
    </row>
    <row r="23" spans="1:13" ht="17">
      <c r="A23" s="1"/>
      <c r="B23" s="3"/>
      <c r="C23" s="3"/>
      <c r="D23" s="3"/>
      <c r="E23" s="3"/>
      <c r="F23" s="3"/>
      <c r="G23" s="3"/>
      <c r="H23" s="3"/>
      <c r="I23" s="3"/>
      <c r="J23" s="367"/>
      <c r="K23" s="3"/>
      <c r="L23" s="2"/>
    </row>
    <row r="24" spans="1:13" ht="17">
      <c r="A24" s="1"/>
      <c r="B24" s="3"/>
      <c r="C24" s="3"/>
      <c r="D24" s="324"/>
      <c r="E24" s="325"/>
      <c r="F24" s="325"/>
      <c r="G24" s="325"/>
      <c r="H24" s="325"/>
      <c r="I24" s="3"/>
      <c r="J24" s="367"/>
      <c r="K24" s="3"/>
      <c r="L24" s="2"/>
    </row>
    <row r="25" spans="1:13" ht="17">
      <c r="A25" s="1"/>
      <c r="B25" s="3"/>
      <c r="C25" s="3"/>
      <c r="D25" s="324"/>
      <c r="E25" s="325"/>
      <c r="F25" s="325"/>
      <c r="G25" s="325"/>
      <c r="H25" s="325"/>
      <c r="I25" s="3"/>
      <c r="J25" s="367"/>
      <c r="K25" s="3"/>
      <c r="L25" s="2"/>
    </row>
    <row r="26" spans="1:13" ht="17">
      <c r="A26" s="1"/>
      <c r="B26" s="3"/>
      <c r="C26" s="3"/>
      <c r="D26" s="3"/>
      <c r="E26" s="3"/>
      <c r="F26" s="3"/>
      <c r="G26" s="3"/>
      <c r="H26" s="3"/>
      <c r="I26" s="3"/>
      <c r="J26" s="367"/>
      <c r="K26" s="3"/>
      <c r="L26" s="2"/>
    </row>
    <row r="27" spans="1:13" ht="17">
      <c r="A27" s="1"/>
      <c r="B27" s="3"/>
      <c r="C27" s="3"/>
      <c r="D27" s="3"/>
      <c r="E27" s="3"/>
      <c r="F27" s="3"/>
      <c r="G27" s="3"/>
      <c r="H27" s="3"/>
      <c r="I27" s="3"/>
      <c r="J27" s="367"/>
      <c r="K27" s="3"/>
      <c r="L27" s="2"/>
    </row>
    <row r="28" spans="1:13" ht="17">
      <c r="A28" s="1"/>
      <c r="B28" s="3"/>
      <c r="C28" s="3"/>
      <c r="D28" s="3"/>
      <c r="E28" s="3"/>
      <c r="F28" s="3"/>
      <c r="G28" s="3"/>
      <c r="H28" s="3"/>
      <c r="I28" s="3"/>
      <c r="J28" s="367"/>
      <c r="K28" s="3"/>
      <c r="L28" s="2"/>
    </row>
    <row r="29" spans="1:13" ht="17">
      <c r="A29" s="1"/>
      <c r="B29" s="3"/>
      <c r="C29" s="3"/>
      <c r="D29" s="3"/>
      <c r="E29" s="3"/>
      <c r="F29" s="3"/>
      <c r="G29" s="3"/>
      <c r="H29" s="3"/>
      <c r="I29" s="3"/>
      <c r="J29" s="367"/>
      <c r="K29" s="3"/>
      <c r="L29" s="2"/>
    </row>
    <row r="30" spans="1:13" ht="17">
      <c r="A30" s="1"/>
      <c r="B30" s="3"/>
      <c r="C30" s="3"/>
      <c r="D30" s="3"/>
      <c r="E30" s="3"/>
      <c r="F30" s="3"/>
      <c r="G30" s="3"/>
      <c r="H30" s="3"/>
      <c r="I30" s="3"/>
      <c r="J30" s="367"/>
      <c r="K30" s="3"/>
      <c r="L30" s="2"/>
    </row>
    <row r="31" spans="1:13" ht="17">
      <c r="A31" s="4"/>
      <c r="B31" s="5"/>
      <c r="C31" s="5"/>
      <c r="D31" s="5"/>
      <c r="E31" s="5"/>
      <c r="F31" s="5"/>
      <c r="G31" s="5"/>
      <c r="H31" s="5"/>
      <c r="I31" s="5"/>
      <c r="J31" s="368"/>
      <c r="K31" s="5"/>
      <c r="L31" s="6"/>
    </row>
  </sheetData>
  <mergeCells count="8">
    <mergeCell ref="D25:H25"/>
    <mergeCell ref="B1:K3"/>
    <mergeCell ref="C17:G17"/>
    <mergeCell ref="D24:H24"/>
    <mergeCell ref="C18:G18"/>
    <mergeCell ref="C4:J4"/>
    <mergeCell ref="F5:G5"/>
    <mergeCell ref="B7:K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80" zoomScaleNormal="80" workbookViewId="0">
      <selection activeCell="L31" sqref="L31"/>
    </sheetView>
  </sheetViews>
  <sheetFormatPr baseColWidth="10" defaultColWidth="8.83203125" defaultRowHeight="15"/>
  <cols>
    <col min="2" max="2" width="30.1640625" customWidth="1"/>
    <col min="3" max="3" width="14.33203125" customWidth="1"/>
    <col min="4" max="4" width="12" customWidth="1"/>
    <col min="5" max="5" width="13.33203125" customWidth="1"/>
    <col min="6" max="7" width="12.83203125" customWidth="1"/>
    <col min="9" max="9" width="20.83203125" customWidth="1"/>
    <col min="10" max="10" width="17.33203125" customWidth="1"/>
    <col min="11" max="11" width="16.6640625" customWidth="1"/>
    <col min="12" max="12" width="17" customWidth="1"/>
    <col min="13" max="13" width="17.83203125" customWidth="1"/>
    <col min="14" max="14" width="16.83203125" customWidth="1"/>
  </cols>
  <sheetData>
    <row r="1" spans="1:14" ht="25.5" customHeight="1">
      <c r="A1" s="23"/>
      <c r="B1" s="23"/>
      <c r="C1" s="23"/>
      <c r="D1" s="23"/>
      <c r="E1" s="157"/>
      <c r="F1" s="312" t="s">
        <v>82</v>
      </c>
      <c r="G1" s="23"/>
      <c r="H1" s="23"/>
      <c r="I1" s="23"/>
      <c r="J1" s="23"/>
      <c r="K1" s="23"/>
      <c r="L1" s="23"/>
      <c r="M1" s="23"/>
      <c r="N1" s="23"/>
    </row>
    <row r="2" spans="1:14" ht="20">
      <c r="A2" s="190"/>
      <c r="B2" s="191"/>
      <c r="C2" s="191"/>
      <c r="D2" s="191"/>
      <c r="E2" s="191"/>
      <c r="F2" s="191"/>
      <c r="G2" s="191"/>
      <c r="H2" s="191"/>
      <c r="I2" s="191"/>
      <c r="J2" s="191"/>
      <c r="K2" s="191"/>
      <c r="L2" s="191"/>
      <c r="M2" s="191"/>
      <c r="N2" s="195"/>
    </row>
    <row r="3" spans="1:14" ht="20">
      <c r="A3" s="196"/>
      <c r="B3" s="206"/>
      <c r="C3" s="130"/>
      <c r="D3" s="264"/>
      <c r="E3" s="265"/>
      <c r="F3" s="197"/>
      <c r="G3" s="130"/>
      <c r="H3" s="130"/>
      <c r="I3" s="130"/>
      <c r="J3" s="130"/>
      <c r="K3" s="130"/>
      <c r="L3" s="130"/>
      <c r="M3" s="130"/>
      <c r="N3" s="199"/>
    </row>
    <row r="4" spans="1:14" ht="20">
      <c r="A4" s="196"/>
      <c r="B4" s="189" t="s">
        <v>30</v>
      </c>
      <c r="C4" s="130"/>
      <c r="D4" s="202"/>
      <c r="E4" s="202"/>
      <c r="F4" s="206"/>
      <c r="G4" s="202"/>
      <c r="H4" s="202"/>
      <c r="I4" s="202"/>
      <c r="J4" s="202"/>
      <c r="K4" s="202"/>
      <c r="L4" s="130"/>
      <c r="M4" s="130"/>
      <c r="N4" s="199"/>
    </row>
    <row r="5" spans="1:14" ht="20">
      <c r="A5" s="196"/>
      <c r="B5" s="373" t="s">
        <v>29</v>
      </c>
      <c r="C5" s="373"/>
      <c r="D5" s="203"/>
      <c r="E5" s="203"/>
      <c r="F5" s="203"/>
      <c r="G5" s="203"/>
      <c r="H5" s="203"/>
      <c r="I5" s="203"/>
      <c r="J5" s="203"/>
      <c r="K5" s="203"/>
      <c r="L5" s="130"/>
      <c r="M5" s="130"/>
      <c r="N5" s="199"/>
    </row>
    <row r="6" spans="1:14" ht="31" customHeight="1">
      <c r="A6" s="196"/>
      <c r="B6" s="130" t="s">
        <v>161</v>
      </c>
      <c r="C6" s="130"/>
      <c r="D6" s="156"/>
      <c r="E6" s="156"/>
      <c r="F6" s="156"/>
      <c r="G6" s="156"/>
      <c r="H6" s="156"/>
      <c r="I6" s="156"/>
      <c r="J6" s="156"/>
      <c r="K6" s="156"/>
      <c r="L6" s="130"/>
      <c r="M6" s="130"/>
      <c r="N6" s="199"/>
    </row>
    <row r="7" spans="1:14" ht="20">
      <c r="A7" s="196"/>
      <c r="B7" s="266"/>
      <c r="C7" s="266"/>
      <c r="D7" s="156"/>
      <c r="E7" s="156"/>
      <c r="F7" s="156"/>
      <c r="G7" s="156"/>
      <c r="H7" s="156"/>
      <c r="I7" s="156"/>
      <c r="J7" s="156"/>
      <c r="K7" s="156"/>
      <c r="L7" s="130"/>
      <c r="M7" s="130"/>
      <c r="N7" s="199"/>
    </row>
    <row r="8" spans="1:14" ht="20">
      <c r="A8" s="196"/>
      <c r="B8" s="339" t="s">
        <v>129</v>
      </c>
      <c r="C8" s="340"/>
      <c r="D8" s="340"/>
      <c r="E8" s="340"/>
      <c r="F8" s="340"/>
      <c r="G8" s="341"/>
      <c r="H8" s="156"/>
      <c r="I8" s="339" t="s">
        <v>127</v>
      </c>
      <c r="J8" s="340"/>
      <c r="K8" s="340"/>
      <c r="L8" s="340"/>
      <c r="M8" s="340"/>
      <c r="N8" s="341"/>
    </row>
    <row r="9" spans="1:14" ht="20">
      <c r="A9" s="196"/>
      <c r="B9" s="342"/>
      <c r="C9" s="343"/>
      <c r="D9" s="343"/>
      <c r="E9" s="343"/>
      <c r="F9" s="343"/>
      <c r="G9" s="344"/>
      <c r="H9" s="130"/>
      <c r="I9" s="342"/>
      <c r="J9" s="343"/>
      <c r="K9" s="343"/>
      <c r="L9" s="343"/>
      <c r="M9" s="343"/>
      <c r="N9" s="344"/>
    </row>
    <row r="10" spans="1:14" ht="20">
      <c r="A10" s="196"/>
      <c r="B10" s="208" t="s">
        <v>131</v>
      </c>
      <c r="C10" s="209" t="s">
        <v>132</v>
      </c>
      <c r="D10" s="209" t="s">
        <v>133</v>
      </c>
      <c r="E10" s="210" t="s">
        <v>134</v>
      </c>
      <c r="F10" s="337" t="s">
        <v>135</v>
      </c>
      <c r="G10" s="338"/>
      <c r="H10" s="130"/>
      <c r="I10" s="267" t="s">
        <v>16</v>
      </c>
      <c r="J10" s="275" t="s">
        <v>17</v>
      </c>
      <c r="K10" s="275" t="s">
        <v>18</v>
      </c>
      <c r="L10" s="275" t="s">
        <v>2</v>
      </c>
      <c r="M10" s="275" t="s">
        <v>3</v>
      </c>
      <c r="N10" s="276" t="s">
        <v>4</v>
      </c>
    </row>
    <row r="11" spans="1:14" ht="20">
      <c r="A11" s="196"/>
      <c r="B11" s="212" t="s">
        <v>31</v>
      </c>
      <c r="C11" s="213" t="s">
        <v>32</v>
      </c>
      <c r="D11" s="214">
        <v>47.73</v>
      </c>
      <c r="E11" s="215" t="s">
        <v>39</v>
      </c>
      <c r="F11" s="213" t="s">
        <v>40</v>
      </c>
      <c r="G11" s="213" t="s">
        <v>41</v>
      </c>
      <c r="H11" s="130"/>
      <c r="I11" s="277" t="s">
        <v>8</v>
      </c>
      <c r="J11" s="278">
        <v>47.73</v>
      </c>
      <c r="K11" s="279">
        <v>47.62</v>
      </c>
      <c r="L11" s="279">
        <v>47.24</v>
      </c>
      <c r="M11" s="279">
        <v>47.24</v>
      </c>
      <c r="N11" s="279">
        <v>47.24</v>
      </c>
    </row>
    <row r="12" spans="1:14" ht="20">
      <c r="A12" s="196"/>
      <c r="B12" s="212" t="s">
        <v>33</v>
      </c>
      <c r="C12" s="213" t="s">
        <v>34</v>
      </c>
      <c r="D12" s="214">
        <v>45.04</v>
      </c>
      <c r="E12" s="215" t="s">
        <v>42</v>
      </c>
      <c r="F12" s="213" t="s">
        <v>43</v>
      </c>
      <c r="G12" s="213" t="s">
        <v>44</v>
      </c>
      <c r="H12" s="130"/>
      <c r="I12" s="273" t="s">
        <v>9</v>
      </c>
      <c r="J12" s="271">
        <v>45.04</v>
      </c>
      <c r="K12" s="272">
        <v>47.94</v>
      </c>
      <c r="L12" s="272">
        <v>48.55</v>
      </c>
      <c r="M12" s="272">
        <v>48.64</v>
      </c>
      <c r="N12" s="272">
        <v>48.67</v>
      </c>
    </row>
    <row r="13" spans="1:14" ht="20">
      <c r="A13" s="196"/>
      <c r="B13" s="212" t="s">
        <v>35</v>
      </c>
      <c r="C13" s="213" t="s">
        <v>36</v>
      </c>
      <c r="D13" s="214">
        <v>31.81</v>
      </c>
      <c r="E13" s="215" t="s">
        <v>45</v>
      </c>
      <c r="F13" s="213" t="s">
        <v>46</v>
      </c>
      <c r="G13" s="213" t="s">
        <v>47</v>
      </c>
      <c r="H13" s="130"/>
      <c r="I13" s="280" t="s">
        <v>10</v>
      </c>
      <c r="J13" s="281">
        <v>31.81</v>
      </c>
      <c r="K13" s="272">
        <v>44.84</v>
      </c>
      <c r="L13" s="272">
        <v>45.75</v>
      </c>
      <c r="M13" s="272">
        <v>47.31</v>
      </c>
      <c r="N13" s="272">
        <v>48.54</v>
      </c>
    </row>
    <row r="14" spans="1:14" ht="20">
      <c r="A14" s="196"/>
      <c r="B14" s="212" t="s">
        <v>37</v>
      </c>
      <c r="C14" s="213" t="s">
        <v>38</v>
      </c>
      <c r="D14" s="214">
        <v>44.09</v>
      </c>
      <c r="E14" s="215" t="s">
        <v>48</v>
      </c>
      <c r="F14" s="213" t="s">
        <v>49</v>
      </c>
      <c r="G14" s="213" t="s">
        <v>50</v>
      </c>
      <c r="H14" s="130"/>
      <c r="I14" s="280" t="s">
        <v>11</v>
      </c>
      <c r="J14" s="246"/>
      <c r="K14" s="282">
        <v>35.93</v>
      </c>
      <c r="L14" s="282">
        <v>44.78</v>
      </c>
      <c r="M14" s="282">
        <v>44.87</v>
      </c>
      <c r="N14" s="272">
        <v>45.69</v>
      </c>
    </row>
    <row r="15" spans="1:14" ht="26" customHeight="1">
      <c r="A15" s="196"/>
      <c r="B15" s="217" t="s">
        <v>137</v>
      </c>
      <c r="C15" s="218" t="s">
        <v>138</v>
      </c>
      <c r="D15" s="219" t="s">
        <v>139</v>
      </c>
      <c r="E15" s="220" t="s">
        <v>140</v>
      </c>
      <c r="F15" s="219" t="s">
        <v>141</v>
      </c>
      <c r="G15" s="219" t="s">
        <v>142</v>
      </c>
      <c r="H15" s="130"/>
      <c r="I15" s="280" t="s">
        <v>12</v>
      </c>
      <c r="J15" s="246"/>
      <c r="K15" s="246"/>
      <c r="L15" s="282">
        <v>33.729999999999997</v>
      </c>
      <c r="M15" s="282">
        <v>43.52</v>
      </c>
      <c r="N15" s="272">
        <v>44.41</v>
      </c>
    </row>
    <row r="16" spans="1:14" ht="20">
      <c r="A16" s="196"/>
      <c r="B16" s="221" t="s">
        <v>144</v>
      </c>
      <c r="C16" s="225" t="s">
        <v>162</v>
      </c>
      <c r="D16" s="223">
        <v>2</v>
      </c>
      <c r="E16" s="224" t="s">
        <v>145</v>
      </c>
      <c r="F16" s="225" t="s">
        <v>163</v>
      </c>
      <c r="G16" s="268" t="s">
        <v>146</v>
      </c>
      <c r="H16" s="130"/>
      <c r="I16" s="280" t="s">
        <v>13</v>
      </c>
      <c r="J16" s="246"/>
      <c r="K16" s="246"/>
      <c r="L16" s="246"/>
      <c r="M16" s="282">
        <v>32.36</v>
      </c>
      <c r="N16" s="272">
        <v>42.25</v>
      </c>
    </row>
    <row r="17" spans="1:14" ht="20">
      <c r="A17" s="196"/>
      <c r="B17" s="221" t="s">
        <v>148</v>
      </c>
      <c r="C17" s="225" t="s">
        <v>149</v>
      </c>
      <c r="D17" s="225" t="s">
        <v>150</v>
      </c>
      <c r="E17" s="269">
        <v>87.94</v>
      </c>
      <c r="F17" s="227"/>
      <c r="G17" s="228"/>
      <c r="H17" s="130"/>
      <c r="I17" s="280" t="s">
        <v>14</v>
      </c>
      <c r="J17" s="246"/>
      <c r="K17" s="246"/>
      <c r="L17" s="246"/>
      <c r="M17" s="246"/>
      <c r="N17" s="283">
        <v>31.68</v>
      </c>
    </row>
    <row r="18" spans="1:14" ht="20">
      <c r="A18" s="196"/>
      <c r="B18" s="221" t="s">
        <v>152</v>
      </c>
      <c r="C18" s="268" t="s">
        <v>164</v>
      </c>
      <c r="D18" s="225" t="s">
        <v>153</v>
      </c>
      <c r="E18" s="228"/>
      <c r="F18" s="227"/>
      <c r="G18" s="227"/>
      <c r="H18" s="130"/>
      <c r="I18" s="273" t="s">
        <v>15</v>
      </c>
      <c r="J18" s="271">
        <v>44.09</v>
      </c>
      <c r="K18" s="272">
        <v>44.09</v>
      </c>
      <c r="L18" s="272">
        <v>44.09</v>
      </c>
      <c r="M18" s="272">
        <v>44.09</v>
      </c>
      <c r="N18" s="272">
        <v>44.09</v>
      </c>
    </row>
    <row r="19" spans="1:14" ht="20">
      <c r="A19" s="196"/>
      <c r="B19" s="130"/>
      <c r="C19" s="270"/>
      <c r="D19" s="130"/>
      <c r="E19" s="130"/>
      <c r="F19" s="130"/>
      <c r="G19" s="130"/>
      <c r="H19" s="130"/>
      <c r="I19" s="284" t="s">
        <v>7</v>
      </c>
      <c r="J19" s="271">
        <v>2</v>
      </c>
      <c r="K19" s="272">
        <v>3</v>
      </c>
      <c r="L19" s="272">
        <v>4</v>
      </c>
      <c r="M19" s="272">
        <v>5</v>
      </c>
      <c r="N19" s="272">
        <v>6</v>
      </c>
    </row>
    <row r="20" spans="1:14" ht="20">
      <c r="A20" s="196"/>
      <c r="B20" s="349" t="s">
        <v>165</v>
      </c>
      <c r="C20" s="349"/>
      <c r="D20" s="349"/>
      <c r="E20" s="349"/>
      <c r="F20" s="349"/>
      <c r="G20" s="349"/>
      <c r="H20" s="130"/>
      <c r="I20" s="273" t="s">
        <v>166</v>
      </c>
      <c r="J20" s="271">
        <v>87.94</v>
      </c>
      <c r="K20" s="272">
        <v>89.41</v>
      </c>
      <c r="L20" s="272">
        <v>85.01</v>
      </c>
      <c r="M20" s="272">
        <v>84.015000000000001</v>
      </c>
      <c r="N20" s="272">
        <v>83.769000000000005</v>
      </c>
    </row>
    <row r="21" spans="1:14" ht="20">
      <c r="A21" s="196"/>
      <c r="B21" s="349"/>
      <c r="C21" s="349"/>
      <c r="D21" s="349"/>
      <c r="E21" s="349"/>
      <c r="F21" s="349"/>
      <c r="G21" s="349"/>
      <c r="H21" s="130"/>
      <c r="I21" s="273" t="s">
        <v>1</v>
      </c>
      <c r="J21" s="285">
        <f>(((((J11-J18)^2)+((J12-J18)^2)+((J13-J18)^2))/(J19*J20))^0.5)</f>
        <v>0.96843079193708537</v>
      </c>
      <c r="K21" s="285">
        <f>(((((K11-K18)^2)+((K12-K18)^2)+((K13-K18)^2))+((K14-K18)^2))/(K19*K20))^0.5</f>
        <v>0.59334156032611596</v>
      </c>
      <c r="L21" s="285">
        <f>((((((L11-L18)^2)+((L12-L18)^2)+((L13-L18)^2))+((L14-L18)^2))+((L15-L18)^2))/(L19*L20))^0.5</f>
        <v>0.64251089986117671</v>
      </c>
      <c r="M21" s="285">
        <f>(((((((M11-M18)^2)+((M12-M18)^2)+((M13-M18)^2))+((M14-M18)^2))+((M15-M18)^2))+((M16-M18)^2))/(M19*M20))^0.5</f>
        <v>0.65372112273839578</v>
      </c>
      <c r="N21" s="285">
        <f>((((((((N11-N18)^2)+((N12-N18)^2)+((N13-N18)^2))+((N14-N18)^2))+((N15-N18)^2))+((N16-N18)^2))+((N17-N18)^2))/(N19*N20))^0.5</f>
        <v>0.6475513728682285</v>
      </c>
    </row>
    <row r="22" spans="1:14" ht="20">
      <c r="A22" s="196"/>
      <c r="B22" s="321"/>
      <c r="C22" s="322"/>
      <c r="D22" s="322"/>
      <c r="E22" s="130"/>
      <c r="F22" s="130"/>
      <c r="G22" s="130"/>
      <c r="H22" s="130"/>
      <c r="I22" s="240" t="s">
        <v>6</v>
      </c>
      <c r="J22" s="286" t="str">
        <f>IF(J21&lt;=0.1,"Efeito pequeno",IF(AND(J21&gt;=0.1,J21&lt;0.4),"Efeito médio",IF(J21&gt;=0.4,"Efeito grande")))</f>
        <v>Efeito grande</v>
      </c>
      <c r="K22" s="286" t="str">
        <f t="shared" ref="K22:N22" si="0">IF(K21&lt;=0.1,"Efeito pequeno",IF(AND(K21&gt;=0.1,K21&lt;0.4),"Efeito médio",IF(K21&gt;=0.4,"Efeito grande")))</f>
        <v>Efeito grande</v>
      </c>
      <c r="L22" s="286" t="str">
        <f t="shared" si="0"/>
        <v>Efeito grande</v>
      </c>
      <c r="M22" s="286" t="str">
        <f t="shared" si="0"/>
        <v>Efeito grande</v>
      </c>
      <c r="N22" s="286" t="str">
        <f t="shared" si="0"/>
        <v>Efeito grande</v>
      </c>
    </row>
    <row r="23" spans="1:14" ht="20">
      <c r="A23" s="196"/>
      <c r="B23" s="321"/>
      <c r="C23" s="322"/>
      <c r="D23" s="322"/>
      <c r="E23" s="130"/>
      <c r="F23" s="130"/>
      <c r="G23" s="130"/>
      <c r="H23" s="130"/>
      <c r="I23" s="130"/>
      <c r="J23" s="130"/>
      <c r="K23" s="130"/>
      <c r="L23" s="130"/>
      <c r="M23" s="130"/>
      <c r="N23" s="199"/>
    </row>
    <row r="24" spans="1:14" ht="16" customHeight="1">
      <c r="A24" s="196"/>
      <c r="B24" s="371"/>
      <c r="C24" s="372"/>
      <c r="D24" s="322"/>
      <c r="E24" s="130"/>
      <c r="F24" s="130"/>
      <c r="G24" s="130"/>
      <c r="H24" s="130"/>
      <c r="I24" s="345" t="s">
        <v>157</v>
      </c>
      <c r="J24" s="345"/>
      <c r="K24" s="345"/>
      <c r="L24" s="345"/>
      <c r="M24" s="345"/>
      <c r="N24" s="346"/>
    </row>
    <row r="25" spans="1:14" ht="16" customHeight="1">
      <c r="A25" s="196"/>
      <c r="B25" s="130"/>
      <c r="C25" s="130"/>
      <c r="D25" s="130"/>
      <c r="E25" s="130"/>
      <c r="F25" s="130"/>
      <c r="G25" s="130"/>
      <c r="H25" s="130"/>
      <c r="I25" s="345"/>
      <c r="J25" s="345"/>
      <c r="K25" s="345"/>
      <c r="L25" s="345"/>
      <c r="M25" s="345"/>
      <c r="N25" s="346"/>
    </row>
    <row r="26" spans="1:14" ht="16" customHeight="1">
      <c r="A26" s="196"/>
      <c r="B26" s="130"/>
      <c r="C26" s="130"/>
      <c r="D26" s="130"/>
      <c r="E26" s="130"/>
      <c r="F26" s="130"/>
      <c r="G26" s="130"/>
      <c r="H26" s="130"/>
      <c r="I26" s="345"/>
      <c r="J26" s="345"/>
      <c r="K26" s="345"/>
      <c r="L26" s="345"/>
      <c r="M26" s="345"/>
      <c r="N26" s="346"/>
    </row>
    <row r="27" spans="1:14" ht="16" customHeight="1">
      <c r="A27" s="274"/>
      <c r="B27" s="232"/>
      <c r="C27" s="232"/>
      <c r="D27" s="232"/>
      <c r="E27" s="232"/>
      <c r="F27" s="232"/>
      <c r="G27" s="232"/>
      <c r="H27" s="232"/>
      <c r="I27" s="347"/>
      <c r="J27" s="347"/>
      <c r="K27" s="347"/>
      <c r="L27" s="347"/>
      <c r="M27" s="347"/>
      <c r="N27" s="348"/>
    </row>
    <row r="34" spans="4:4">
      <c r="D34" s="362"/>
    </row>
  </sheetData>
  <mergeCells count="6">
    <mergeCell ref="B5:C5"/>
    <mergeCell ref="F10:G10"/>
    <mergeCell ref="B8:G9"/>
    <mergeCell ref="I8:N9"/>
    <mergeCell ref="I24:N27"/>
    <mergeCell ref="B20:G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70" zoomScaleNormal="70" workbookViewId="0">
      <selection activeCell="I24" sqref="I24:N24"/>
    </sheetView>
  </sheetViews>
  <sheetFormatPr baseColWidth="10" defaultColWidth="8.83203125" defaultRowHeight="15"/>
  <cols>
    <col min="2" max="2" width="33.83203125" customWidth="1"/>
    <col min="3" max="7" width="15.83203125" customWidth="1"/>
    <col min="8" max="8" width="11.83203125" style="161" customWidth="1"/>
    <col min="9" max="9" width="17.6640625" style="165" customWidth="1"/>
    <col min="10" max="10" width="18.6640625" customWidth="1"/>
    <col min="11" max="11" width="17.83203125" style="7" customWidth="1"/>
    <col min="12" max="12" width="16.33203125" style="7" customWidth="1"/>
    <col min="13" max="13" width="19.1640625" customWidth="1"/>
    <col min="14" max="14" width="20.6640625" customWidth="1"/>
  </cols>
  <sheetData>
    <row r="1" spans="1:14" ht="23">
      <c r="A1" s="190"/>
      <c r="B1" s="191"/>
      <c r="C1" s="237" t="s">
        <v>20</v>
      </c>
      <c r="D1" s="238"/>
      <c r="E1" s="239"/>
      <c r="F1" s="238" t="s">
        <v>172</v>
      </c>
      <c r="G1" s="192"/>
      <c r="H1" s="192"/>
      <c r="I1" s="193"/>
      <c r="J1" s="191"/>
      <c r="K1" s="191"/>
      <c r="L1" s="191"/>
      <c r="M1" s="194"/>
      <c r="N1" s="195"/>
    </row>
    <row r="2" spans="1:14" ht="20">
      <c r="A2" s="196"/>
      <c r="B2" s="130"/>
      <c r="C2" s="130"/>
      <c r="D2" s="130"/>
      <c r="E2" s="130"/>
      <c r="F2" s="130"/>
      <c r="G2" s="197"/>
      <c r="H2" s="197"/>
      <c r="I2" s="198" t="s">
        <v>53</v>
      </c>
      <c r="J2" s="130"/>
      <c r="K2" s="130"/>
      <c r="L2" s="130"/>
      <c r="M2" s="130"/>
      <c r="N2" s="199"/>
    </row>
    <row r="3" spans="1:14" ht="29">
      <c r="A3" s="196"/>
      <c r="B3" s="236" t="s">
        <v>158</v>
      </c>
      <c r="C3" s="200"/>
      <c r="D3" s="197"/>
      <c r="E3" s="130"/>
      <c r="F3" s="130"/>
      <c r="G3" s="197"/>
      <c r="H3" s="197"/>
      <c r="I3" s="201"/>
      <c r="J3" s="130"/>
      <c r="K3" s="130"/>
      <c r="L3" s="130"/>
      <c r="M3" s="130"/>
      <c r="N3" s="199"/>
    </row>
    <row r="4" spans="1:14" ht="34.5" customHeight="1">
      <c r="A4" s="196"/>
      <c r="B4" s="202"/>
      <c r="C4" s="202"/>
      <c r="D4" s="202"/>
      <c r="E4" s="202"/>
      <c r="F4" s="202"/>
      <c r="G4" s="197"/>
      <c r="H4" s="197"/>
      <c r="I4" s="242" t="s">
        <v>118</v>
      </c>
      <c r="J4" s="241"/>
      <c r="K4" s="241"/>
      <c r="L4" s="241"/>
      <c r="M4" s="241"/>
      <c r="N4" s="254"/>
    </row>
    <row r="5" spans="1:14" ht="20">
      <c r="A5" s="196"/>
      <c r="B5" s="336"/>
      <c r="C5" s="336"/>
      <c r="D5" s="203"/>
      <c r="E5" s="203"/>
      <c r="F5" s="203"/>
      <c r="G5" s="203"/>
      <c r="H5" s="197"/>
      <c r="I5" s="233" t="s">
        <v>20</v>
      </c>
      <c r="J5" s="205"/>
      <c r="K5" s="253"/>
      <c r="L5" s="253"/>
      <c r="M5" s="253"/>
      <c r="N5" s="255"/>
    </row>
    <row r="6" spans="1:14" ht="20">
      <c r="A6" s="196"/>
      <c r="B6" s="130"/>
      <c r="C6" s="130"/>
      <c r="D6" s="156"/>
      <c r="E6" s="156"/>
      <c r="F6" s="156"/>
      <c r="G6" s="156"/>
      <c r="H6" s="197"/>
      <c r="I6" s="256" t="s">
        <v>128</v>
      </c>
      <c r="J6" s="244">
        <v>18664.96</v>
      </c>
      <c r="K6" s="246"/>
      <c r="L6" s="257"/>
      <c r="M6" s="246"/>
      <c r="N6" s="258"/>
    </row>
    <row r="7" spans="1:14" ht="20">
      <c r="A7" s="196"/>
      <c r="B7" s="339" t="s">
        <v>129</v>
      </c>
      <c r="C7" s="340"/>
      <c r="D7" s="340"/>
      <c r="E7" s="340"/>
      <c r="F7" s="340"/>
      <c r="G7" s="341"/>
      <c r="H7" s="207"/>
      <c r="I7" s="256" t="s">
        <v>130</v>
      </c>
      <c r="J7" s="259">
        <v>84532.21</v>
      </c>
      <c r="K7" s="260"/>
      <c r="L7" s="246"/>
      <c r="M7" s="246"/>
      <c r="N7" s="258"/>
    </row>
    <row r="8" spans="1:14" ht="17.5" customHeight="1">
      <c r="A8" s="196"/>
      <c r="B8" s="342"/>
      <c r="C8" s="343"/>
      <c r="D8" s="343"/>
      <c r="E8" s="343"/>
      <c r="F8" s="343"/>
      <c r="G8" s="344"/>
      <c r="H8" s="197"/>
      <c r="I8" s="234" t="s">
        <v>159</v>
      </c>
      <c r="J8" s="261">
        <f>J6/J7</f>
        <v>0.22080293417148325</v>
      </c>
      <c r="K8" s="246"/>
      <c r="L8" s="246"/>
      <c r="M8" s="246"/>
      <c r="N8" s="258"/>
    </row>
    <row r="9" spans="1:14" ht="26" customHeight="1">
      <c r="A9" s="196"/>
      <c r="B9" s="208" t="s">
        <v>131</v>
      </c>
      <c r="C9" s="209" t="s">
        <v>132</v>
      </c>
      <c r="D9" s="209" t="s">
        <v>133</v>
      </c>
      <c r="E9" s="210" t="s">
        <v>134</v>
      </c>
      <c r="F9" s="337" t="s">
        <v>135</v>
      </c>
      <c r="G9" s="338"/>
      <c r="H9" s="197"/>
      <c r="I9" s="251" t="s">
        <v>1</v>
      </c>
      <c r="J9" s="287" t="str">
        <f>IF(J8&lt;=0.02,"Efeito pequeno",IF(AND(J8&gt;=0.02,J8&lt;0.26),"Efeito médio",IF(J8&gt;=0.26,"Efeito grande")))</f>
        <v>Efeito médio</v>
      </c>
      <c r="K9" s="262"/>
      <c r="L9" s="263"/>
      <c r="M9" s="263"/>
      <c r="N9" s="211"/>
    </row>
    <row r="10" spans="1:14" ht="20">
      <c r="A10" s="196"/>
      <c r="B10" s="212" t="s">
        <v>31</v>
      </c>
      <c r="C10" s="213" t="s">
        <v>32</v>
      </c>
      <c r="D10" s="223">
        <v>47.73</v>
      </c>
      <c r="E10" s="215" t="s">
        <v>39</v>
      </c>
      <c r="F10" s="213" t="s">
        <v>40</v>
      </c>
      <c r="G10" s="213" t="s">
        <v>41</v>
      </c>
      <c r="H10" s="207"/>
      <c r="I10" s="233" t="s">
        <v>172</v>
      </c>
      <c r="J10" s="204" t="s">
        <v>52</v>
      </c>
      <c r="K10" s="204" t="s">
        <v>72</v>
      </c>
      <c r="L10" s="204" t="s">
        <v>73</v>
      </c>
      <c r="M10" s="204" t="s">
        <v>80</v>
      </c>
      <c r="N10" s="243" t="s">
        <v>74</v>
      </c>
    </row>
    <row r="11" spans="1:14" ht="20">
      <c r="A11" s="196"/>
      <c r="B11" s="212" t="s">
        <v>33</v>
      </c>
      <c r="C11" s="213" t="s">
        <v>34</v>
      </c>
      <c r="D11" s="223">
        <v>45.04</v>
      </c>
      <c r="E11" s="215" t="s">
        <v>42</v>
      </c>
      <c r="F11" s="213" t="s">
        <v>43</v>
      </c>
      <c r="G11" s="213" t="s">
        <v>44</v>
      </c>
      <c r="H11" s="197"/>
      <c r="I11" s="235" t="s">
        <v>21</v>
      </c>
      <c r="J11" s="244">
        <v>106.12</v>
      </c>
      <c r="K11" s="245">
        <v>65.81</v>
      </c>
      <c r="L11" s="245">
        <v>61.83</v>
      </c>
      <c r="M11" s="245">
        <v>52.03</v>
      </c>
      <c r="N11" s="245">
        <v>44.02</v>
      </c>
    </row>
    <row r="12" spans="1:14" ht="20">
      <c r="A12" s="196"/>
      <c r="B12" s="212" t="s">
        <v>35</v>
      </c>
      <c r="C12" s="213" t="s">
        <v>36</v>
      </c>
      <c r="D12" s="223">
        <v>31.81</v>
      </c>
      <c r="E12" s="215" t="s">
        <v>45</v>
      </c>
      <c r="F12" s="213" t="s">
        <v>46</v>
      </c>
      <c r="G12" s="213" t="s">
        <v>47</v>
      </c>
      <c r="H12" s="197"/>
      <c r="I12" s="235" t="s">
        <v>160</v>
      </c>
      <c r="J12" s="244">
        <v>2</v>
      </c>
      <c r="K12" s="245">
        <v>3</v>
      </c>
      <c r="L12" s="245">
        <v>4</v>
      </c>
      <c r="M12" s="245">
        <v>5</v>
      </c>
      <c r="N12" s="245">
        <v>6</v>
      </c>
    </row>
    <row r="13" spans="1:14" ht="20">
      <c r="A13" s="196"/>
      <c r="B13" s="212" t="s">
        <v>37</v>
      </c>
      <c r="C13" s="213" t="s">
        <v>38</v>
      </c>
      <c r="D13" s="223">
        <v>44.09</v>
      </c>
      <c r="E13" s="215" t="s">
        <v>48</v>
      </c>
      <c r="F13" s="213" t="s">
        <v>49</v>
      </c>
      <c r="G13" s="213" t="s">
        <v>50</v>
      </c>
      <c r="H13" s="216"/>
      <c r="I13" s="235" t="s">
        <v>136</v>
      </c>
      <c r="J13" s="244">
        <v>231</v>
      </c>
      <c r="K13" s="245">
        <v>198</v>
      </c>
      <c r="L13" s="245">
        <v>152</v>
      </c>
      <c r="M13" s="245">
        <v>152</v>
      </c>
      <c r="N13" s="245">
        <v>152</v>
      </c>
    </row>
    <row r="14" spans="1:14" ht="23.5" customHeight="1">
      <c r="A14" s="196"/>
      <c r="B14" s="217" t="s">
        <v>137</v>
      </c>
      <c r="C14" s="218" t="s">
        <v>138</v>
      </c>
      <c r="D14" s="219" t="s">
        <v>139</v>
      </c>
      <c r="E14" s="220" t="s">
        <v>140</v>
      </c>
      <c r="F14" s="219" t="s">
        <v>141</v>
      </c>
      <c r="G14" s="219" t="s">
        <v>142</v>
      </c>
      <c r="H14" s="197"/>
      <c r="I14" s="235" t="s">
        <v>143</v>
      </c>
      <c r="J14" s="244">
        <v>420</v>
      </c>
      <c r="K14" s="245">
        <v>178</v>
      </c>
      <c r="L14" s="245">
        <v>159</v>
      </c>
      <c r="M14" s="245">
        <v>106</v>
      </c>
      <c r="N14" s="245">
        <v>79</v>
      </c>
    </row>
    <row r="15" spans="1:14" ht="20">
      <c r="A15" s="196"/>
      <c r="B15" s="221" t="s">
        <v>144</v>
      </c>
      <c r="C15" s="222" t="s">
        <v>51</v>
      </c>
      <c r="D15" s="223">
        <v>2</v>
      </c>
      <c r="E15" s="224">
        <v>9332.48</v>
      </c>
      <c r="F15" s="222" t="s">
        <v>81</v>
      </c>
      <c r="G15" s="225" t="s">
        <v>146</v>
      </c>
      <c r="H15" s="216"/>
      <c r="I15" s="235" t="s">
        <v>147</v>
      </c>
      <c r="J15" s="244">
        <v>101</v>
      </c>
      <c r="K15" s="245">
        <v>189</v>
      </c>
      <c r="L15" s="245">
        <v>146</v>
      </c>
      <c r="M15" s="245">
        <v>135</v>
      </c>
      <c r="N15" s="245">
        <v>102</v>
      </c>
    </row>
    <row r="16" spans="1:14" ht="20">
      <c r="A16" s="196"/>
      <c r="B16" s="221" t="s">
        <v>148</v>
      </c>
      <c r="C16" s="225" t="s">
        <v>149</v>
      </c>
      <c r="D16" s="225" t="s">
        <v>150</v>
      </c>
      <c r="E16" s="226">
        <v>87.94</v>
      </c>
      <c r="F16" s="227"/>
      <c r="G16" s="228"/>
      <c r="H16" s="216"/>
      <c r="I16" s="235" t="s">
        <v>151</v>
      </c>
      <c r="J16" s="246"/>
      <c r="K16" s="245">
        <v>187</v>
      </c>
      <c r="L16" s="245">
        <v>147</v>
      </c>
      <c r="M16" s="245">
        <v>116</v>
      </c>
      <c r="N16" s="245">
        <v>103</v>
      </c>
    </row>
    <row r="17" spans="1:15" ht="20">
      <c r="A17" s="196"/>
      <c r="B17" s="229" t="s">
        <v>152</v>
      </c>
      <c r="C17" s="230" t="s">
        <v>56</v>
      </c>
      <c r="D17" s="225" t="s">
        <v>153</v>
      </c>
      <c r="E17" s="228"/>
      <c r="F17" s="227"/>
      <c r="G17" s="227"/>
      <c r="H17" s="216"/>
      <c r="I17" s="235" t="s">
        <v>154</v>
      </c>
      <c r="J17" s="246"/>
      <c r="K17" s="246"/>
      <c r="L17" s="245">
        <v>148</v>
      </c>
      <c r="M17" s="245">
        <v>122</v>
      </c>
      <c r="N17" s="245">
        <v>111</v>
      </c>
    </row>
    <row r="18" spans="1:15" ht="20">
      <c r="A18" s="196"/>
      <c r="B18" s="252"/>
      <c r="C18" s="252"/>
      <c r="D18" s="253"/>
      <c r="E18" s="253"/>
      <c r="F18" s="253"/>
      <c r="G18" s="253"/>
      <c r="H18" s="207"/>
      <c r="I18" s="235" t="s">
        <v>155</v>
      </c>
      <c r="J18" s="246"/>
      <c r="K18" s="246"/>
      <c r="L18" s="246"/>
      <c r="M18" s="245">
        <v>121</v>
      </c>
      <c r="N18" s="245">
        <v>99</v>
      </c>
    </row>
    <row r="19" spans="1:15" ht="20">
      <c r="A19" s="196"/>
      <c r="B19" s="313"/>
      <c r="C19" s="227"/>
      <c r="D19" s="227"/>
      <c r="E19" s="227"/>
      <c r="F19" s="227"/>
      <c r="G19" s="130"/>
      <c r="H19" s="197"/>
      <c r="I19" s="235" t="s">
        <v>156</v>
      </c>
      <c r="J19" s="246"/>
      <c r="K19" s="246"/>
      <c r="L19" s="246"/>
      <c r="M19" s="247"/>
      <c r="N19" s="248">
        <v>106</v>
      </c>
    </row>
    <row r="20" spans="1:15" ht="20">
      <c r="A20" s="196"/>
      <c r="B20" s="374"/>
      <c r="C20" s="375"/>
      <c r="D20" s="376"/>
      <c r="E20" s="376"/>
      <c r="F20" s="227"/>
      <c r="G20" s="130"/>
      <c r="H20" s="197"/>
      <c r="I20" s="234" t="s">
        <v>159</v>
      </c>
      <c r="J20" s="249">
        <f>(J12*J11)/((J12*J11)+((J12+1)*(((J13+J14+J15)/3)-1)))</f>
        <v>0.22079813574133411</v>
      </c>
      <c r="K20" s="249">
        <f>(K12*K11)/((K12*K11)+((K12+1)*(((K13+K14+K15+K16)/4)-1)))</f>
        <v>0.20882561374189521</v>
      </c>
      <c r="L20" s="249">
        <f>(L12*L11)/((L12*L11)+((L12+1)*(((L13+L14+L15+L16+L17)/5)-1)))</f>
        <v>0.24873280231716149</v>
      </c>
      <c r="M20" s="249">
        <f>(M12*M11)/((M12*M11)+((M12+1)*(((M13+M14+M15+M16*M17+M18)/6)-1)))</f>
        <v>1.743615178131587E-2</v>
      </c>
      <c r="N20" s="250">
        <f>(N12*N11)/((N12*N11)+((N12+1)*(((N13+N14+N15+N16*N17+N18+N19)/7)-1)))</f>
        <v>2.1599395491702731E-2</v>
      </c>
    </row>
    <row r="21" spans="1:15" ht="20">
      <c r="A21" s="196"/>
      <c r="B21" s="377"/>
      <c r="C21" s="376"/>
      <c r="D21" s="376"/>
      <c r="E21" s="376"/>
      <c r="F21" s="227"/>
      <c r="G21" s="130"/>
      <c r="H21" s="231"/>
      <c r="I21" s="251" t="s">
        <v>1</v>
      </c>
      <c r="J21" s="287" t="str">
        <f>IF(J20&lt;=0.02,"Efeito pequeno",IF(AND(J20&gt;=0.02,J20&lt;0.26),"Efeito médio",IF(J20&gt;=0.26,"Efeito grande")))</f>
        <v>Efeito médio</v>
      </c>
      <c r="K21" s="287" t="str">
        <f t="shared" ref="K21:N21" si="0">IF(K20&lt;=0.02,"Efeito pequeno",IF(AND(K20&gt;=0.02,K20&lt;0.26),"Efeito médio",IF(K20&gt;=0.26,"Efeito grande")))</f>
        <v>Efeito médio</v>
      </c>
      <c r="L21" s="287" t="str">
        <f t="shared" si="0"/>
        <v>Efeito médio</v>
      </c>
      <c r="M21" s="287" t="str">
        <f t="shared" si="0"/>
        <v>Efeito pequeno</v>
      </c>
      <c r="N21" s="287" t="str">
        <f t="shared" si="0"/>
        <v>Efeito médio</v>
      </c>
      <c r="O21" s="21"/>
    </row>
    <row r="22" spans="1:15" ht="20">
      <c r="A22" s="196"/>
      <c r="B22" s="378"/>
      <c r="C22" s="378"/>
      <c r="D22" s="376"/>
      <c r="E22" s="376"/>
      <c r="F22" s="130"/>
      <c r="G22" s="130"/>
      <c r="H22" s="197"/>
      <c r="I22" s="201"/>
      <c r="J22" s="130"/>
      <c r="K22" s="130"/>
      <c r="L22" s="130"/>
      <c r="M22" s="130"/>
      <c r="N22" s="199"/>
    </row>
    <row r="23" spans="1:15" ht="78" customHeight="1">
      <c r="A23" s="196"/>
      <c r="B23" s="130"/>
      <c r="C23" s="130"/>
      <c r="D23" s="130"/>
      <c r="E23" s="130"/>
      <c r="F23" s="130"/>
      <c r="G23" s="130"/>
      <c r="H23" s="197"/>
      <c r="I23" s="350" t="s">
        <v>157</v>
      </c>
      <c r="J23" s="350"/>
      <c r="K23" s="350"/>
      <c r="L23" s="350"/>
      <c r="M23" s="350"/>
      <c r="N23" s="351"/>
    </row>
    <row r="24" spans="1:15" ht="20">
      <c r="A24" s="274"/>
      <c r="B24" s="232"/>
      <c r="C24" s="232"/>
      <c r="D24" s="232"/>
      <c r="E24" s="232"/>
      <c r="F24" s="232"/>
      <c r="G24" s="232"/>
      <c r="H24" s="379"/>
      <c r="I24" s="380"/>
      <c r="J24" s="232"/>
      <c r="K24" s="232"/>
      <c r="L24" s="232"/>
      <c r="M24" s="232"/>
      <c r="N24" s="381"/>
    </row>
    <row r="25" spans="1:15">
      <c r="H25" s="162"/>
      <c r="I25" s="164"/>
    </row>
    <row r="26" spans="1:15">
      <c r="H26" s="163"/>
      <c r="I26" s="166"/>
    </row>
    <row r="36" spans="5:5">
      <c r="E36" s="362"/>
    </row>
  </sheetData>
  <mergeCells count="4">
    <mergeCell ref="B5:C5"/>
    <mergeCell ref="I23:N23"/>
    <mergeCell ref="B7:G8"/>
    <mergeCell ref="F9:G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115" zoomScaleNormal="80" workbookViewId="0">
      <selection activeCell="E30" sqref="E30"/>
    </sheetView>
  </sheetViews>
  <sheetFormatPr baseColWidth="10" defaultColWidth="8.83203125" defaultRowHeight="15"/>
  <cols>
    <col min="2" max="2" width="12.33203125" customWidth="1"/>
    <col min="4" max="4" width="2.83203125" bestFit="1" customWidth="1"/>
    <col min="5" max="5" width="15.5" bestFit="1" customWidth="1"/>
    <col min="6" max="6" width="7.83203125" bestFit="1" customWidth="1"/>
    <col min="7" max="7" width="5.83203125" bestFit="1" customWidth="1"/>
    <col min="8" max="8" width="5" bestFit="1" customWidth="1"/>
    <col min="9" max="9" width="12" customWidth="1"/>
    <col min="10" max="10" width="12.5" customWidth="1"/>
    <col min="11" max="11" width="28.5" customWidth="1"/>
    <col min="12" max="12" width="13.33203125" customWidth="1"/>
  </cols>
  <sheetData>
    <row r="1" spans="1:13" ht="19">
      <c r="A1" s="69"/>
      <c r="B1" s="22"/>
      <c r="C1" s="70"/>
      <c r="D1" s="71"/>
      <c r="F1" s="72" t="s">
        <v>123</v>
      </c>
      <c r="G1" s="73"/>
      <c r="H1" s="74"/>
      <c r="I1" s="70"/>
      <c r="J1" s="75"/>
      <c r="K1" s="76"/>
      <c r="L1" s="77"/>
    </row>
    <row r="2" spans="1:13" ht="12.5" customHeight="1">
      <c r="A2" s="78"/>
      <c r="B2" s="12"/>
      <c r="C2" s="12"/>
      <c r="D2" s="12"/>
      <c r="E2" s="15"/>
      <c r="F2" s="15"/>
      <c r="G2" s="15"/>
      <c r="H2" s="14"/>
      <c r="I2" s="16"/>
      <c r="J2" s="79"/>
      <c r="K2" s="13"/>
      <c r="L2" s="25"/>
    </row>
    <row r="3" spans="1:13" ht="17.5" customHeight="1">
      <c r="A3" s="78"/>
      <c r="B3" s="189" t="s">
        <v>116</v>
      </c>
      <c r="C3" s="28"/>
      <c r="D3" s="28"/>
      <c r="E3" s="29"/>
      <c r="F3" s="30"/>
      <c r="G3" s="31"/>
      <c r="H3" s="38"/>
      <c r="I3" s="28"/>
      <c r="J3" s="80"/>
      <c r="K3" s="81"/>
      <c r="L3" s="25"/>
    </row>
    <row r="4" spans="1:13" ht="13" customHeight="1">
      <c r="A4" s="78"/>
      <c r="B4" s="28"/>
      <c r="C4" s="33"/>
      <c r="D4" s="33"/>
      <c r="E4" s="34"/>
      <c r="F4" s="34"/>
      <c r="G4" s="35"/>
      <c r="H4" s="38"/>
      <c r="I4" s="28"/>
      <c r="J4" s="68"/>
      <c r="K4" s="81"/>
      <c r="L4" s="25"/>
    </row>
    <row r="5" spans="1:13" ht="16">
      <c r="A5" s="78"/>
      <c r="B5" s="352"/>
      <c r="C5" s="352"/>
      <c r="D5" s="61"/>
      <c r="E5" s="37"/>
      <c r="F5" s="37"/>
      <c r="H5" s="38"/>
      <c r="I5" s="28"/>
      <c r="J5" s="39" t="s">
        <v>83</v>
      </c>
      <c r="K5" s="40"/>
      <c r="L5" s="82"/>
      <c r="M5" s="17"/>
    </row>
    <row r="6" spans="1:13" ht="16">
      <c r="A6" s="78"/>
      <c r="B6" s="80"/>
      <c r="C6" s="28"/>
      <c r="D6" s="41"/>
      <c r="F6" s="41"/>
      <c r="G6" s="41"/>
      <c r="H6" s="38"/>
      <c r="I6" s="28"/>
      <c r="J6" s="42" t="s">
        <v>124</v>
      </c>
      <c r="K6" s="43"/>
      <c r="L6" s="25"/>
    </row>
    <row r="7" spans="1:13" ht="16">
      <c r="A7" s="78"/>
      <c r="B7" s="353" t="s">
        <v>84</v>
      </c>
      <c r="C7" s="353"/>
      <c r="D7" s="353"/>
      <c r="E7" s="353"/>
      <c r="F7" s="353"/>
      <c r="G7" s="353"/>
      <c r="H7" s="353"/>
      <c r="I7" s="28"/>
      <c r="J7" s="45" t="s">
        <v>115</v>
      </c>
      <c r="K7" s="46">
        <v>15974.8</v>
      </c>
      <c r="L7" s="25"/>
    </row>
    <row r="8" spans="1:13" ht="17" thickBot="1">
      <c r="A8" s="78"/>
      <c r="B8" s="354"/>
      <c r="C8" s="354"/>
      <c r="D8" s="354"/>
      <c r="E8" s="354"/>
      <c r="F8" s="354"/>
      <c r="G8" s="354"/>
      <c r="H8" s="354"/>
      <c r="I8" s="28"/>
      <c r="J8" s="45" t="s">
        <v>85</v>
      </c>
      <c r="K8" s="47">
        <v>65046</v>
      </c>
      <c r="L8" s="25"/>
    </row>
    <row r="9" spans="1:13" ht="17" thickBot="1">
      <c r="A9" s="78"/>
      <c r="B9" s="48" t="s">
        <v>57</v>
      </c>
      <c r="C9" s="49" t="s">
        <v>58</v>
      </c>
      <c r="D9" s="50" t="s">
        <v>59</v>
      </c>
      <c r="E9" s="49" t="s">
        <v>5</v>
      </c>
      <c r="F9" s="50" t="s">
        <v>21</v>
      </c>
      <c r="G9" s="50" t="s">
        <v>60</v>
      </c>
      <c r="H9" s="51"/>
      <c r="I9" s="28"/>
      <c r="J9" s="52"/>
      <c r="K9" s="53">
        <f>K7/(K7+K8)</f>
        <v>0.19716912200323866</v>
      </c>
      <c r="L9" s="25"/>
    </row>
    <row r="10" spans="1:13" ht="17.5" customHeight="1">
      <c r="A10" s="78"/>
      <c r="B10" s="54" t="s">
        <v>61</v>
      </c>
      <c r="C10" s="55" t="s">
        <v>86</v>
      </c>
      <c r="D10" s="55">
        <v>5</v>
      </c>
      <c r="E10" s="55">
        <v>3897.24</v>
      </c>
      <c r="F10" s="55">
        <v>44.697000000000003</v>
      </c>
      <c r="G10" s="55" t="s">
        <v>70</v>
      </c>
      <c r="H10" s="56">
        <v>0.23</v>
      </c>
      <c r="I10" s="28"/>
      <c r="J10" s="57" t="s">
        <v>1</v>
      </c>
      <c r="K10" s="323" t="str">
        <f>IF(K9&lt;=0.0099,"Efeito pequeno",IF(AND(K9&gt;=0.0099,K9&lt;0.1379),"Efeito médio",IF(K9&gt;=0.1379,"Efeito grande")))</f>
        <v>Efeito grande</v>
      </c>
      <c r="L10" s="25"/>
    </row>
    <row r="11" spans="1:13" ht="15" customHeight="1">
      <c r="A11" s="78"/>
      <c r="B11" s="54" t="s">
        <v>62</v>
      </c>
      <c r="C11" s="55">
        <v>872195.18</v>
      </c>
      <c r="D11" s="55">
        <v>1</v>
      </c>
      <c r="E11" s="55">
        <v>872195.18</v>
      </c>
      <c r="F11" s="55">
        <v>10003.040000000001</v>
      </c>
      <c r="G11" s="55" t="s">
        <v>70</v>
      </c>
      <c r="H11" s="56" t="s">
        <v>63</v>
      </c>
      <c r="I11" s="28"/>
      <c r="J11" s="28"/>
      <c r="K11" s="28"/>
      <c r="L11" s="25"/>
    </row>
    <row r="12" spans="1:13" ht="17" customHeight="1">
      <c r="A12" s="78"/>
      <c r="B12" s="54" t="s">
        <v>64</v>
      </c>
      <c r="C12" s="58">
        <v>15974.8</v>
      </c>
      <c r="D12" s="55">
        <v>2</v>
      </c>
      <c r="E12" s="55">
        <v>7987.4</v>
      </c>
      <c r="F12" s="55">
        <v>91.605999999999995</v>
      </c>
      <c r="G12" s="55" t="s">
        <v>70</v>
      </c>
      <c r="H12" s="56">
        <v>0.2</v>
      </c>
      <c r="I12" s="28"/>
      <c r="J12" s="59" t="s">
        <v>83</v>
      </c>
      <c r="K12" s="60"/>
      <c r="L12" s="25"/>
    </row>
    <row r="13" spans="1:13" ht="16">
      <c r="A13" s="78"/>
      <c r="B13" s="54" t="s">
        <v>65</v>
      </c>
      <c r="C13" s="58">
        <v>350.08</v>
      </c>
      <c r="D13" s="55">
        <v>1</v>
      </c>
      <c r="E13" s="55">
        <v>350.08</v>
      </c>
      <c r="F13" s="55">
        <v>4.0149999999999997</v>
      </c>
      <c r="G13" s="55">
        <v>4.4999999999999998E-2</v>
      </c>
      <c r="H13" s="56">
        <v>5.0000000000000001E-3</v>
      </c>
      <c r="I13" s="28"/>
      <c r="J13" s="42" t="s">
        <v>125</v>
      </c>
      <c r="K13" s="43"/>
      <c r="L13" s="25"/>
    </row>
    <row r="14" spans="1:13" ht="14.5" customHeight="1">
      <c r="A14" s="78"/>
      <c r="B14" s="54" t="s">
        <v>66</v>
      </c>
      <c r="C14" s="58">
        <v>315.85000000000002</v>
      </c>
      <c r="D14" s="55">
        <v>2</v>
      </c>
      <c r="E14" s="55">
        <v>157.93</v>
      </c>
      <c r="F14" s="55">
        <v>1.8109999999999999</v>
      </c>
      <c r="G14" s="55">
        <v>0.16400000000000001</v>
      </c>
      <c r="H14" s="56">
        <v>5.0000000000000001E-3</v>
      </c>
      <c r="I14" s="28"/>
      <c r="J14" s="45" t="s">
        <v>117</v>
      </c>
      <c r="K14" s="46">
        <v>350.08</v>
      </c>
      <c r="L14" s="25"/>
    </row>
    <row r="15" spans="1:13" ht="16">
      <c r="A15" s="78"/>
      <c r="B15" s="54" t="s">
        <v>67</v>
      </c>
      <c r="C15" s="58">
        <v>65046</v>
      </c>
      <c r="D15" s="169"/>
      <c r="E15" s="170"/>
      <c r="F15" s="170"/>
      <c r="G15" s="170"/>
      <c r="H15" s="170"/>
      <c r="I15" s="28"/>
      <c r="J15" s="171" t="s">
        <v>85</v>
      </c>
      <c r="K15" s="47">
        <v>65046</v>
      </c>
      <c r="L15" s="25"/>
    </row>
    <row r="16" spans="1:13" ht="16">
      <c r="A16" s="78"/>
      <c r="B16" s="54" t="s">
        <v>68</v>
      </c>
      <c r="C16" s="55">
        <v>1546218</v>
      </c>
      <c r="D16" s="168"/>
      <c r="E16" s="167"/>
      <c r="F16" s="28"/>
      <c r="G16" s="167"/>
      <c r="H16" s="167"/>
      <c r="I16" s="28"/>
      <c r="J16" s="172"/>
      <c r="K16" s="53">
        <f>K14/(K14+K15)</f>
        <v>5.3532260649262154E-3</v>
      </c>
      <c r="L16" s="25"/>
    </row>
    <row r="17" spans="1:12" ht="12.5" customHeight="1">
      <c r="A17" s="78"/>
      <c r="B17" s="62" t="s">
        <v>69</v>
      </c>
      <c r="C17" s="63">
        <v>84532.21</v>
      </c>
      <c r="D17" s="168"/>
      <c r="E17" s="167"/>
      <c r="F17" s="167"/>
      <c r="G17" s="167"/>
      <c r="H17" s="167"/>
      <c r="I17" s="28"/>
      <c r="J17" s="173" t="s">
        <v>1</v>
      </c>
      <c r="K17" s="323" t="str">
        <f>IF(K16&lt;=0.0099,"Efeito pequeno",IF(AND(K16&gt;=0.0099,K16&lt;0.1379),"Efeito médio",IF(K16&gt;=0.1379,"Efeito grande")))</f>
        <v>Efeito pequeno</v>
      </c>
      <c r="L17" s="25"/>
    </row>
    <row r="18" spans="1:12" ht="16">
      <c r="A18" s="78"/>
      <c r="B18" s="28"/>
      <c r="C18" s="28"/>
      <c r="D18" s="28"/>
      <c r="E18" s="28"/>
      <c r="F18" s="28"/>
      <c r="G18" s="28"/>
      <c r="H18" s="44"/>
      <c r="I18" s="28"/>
      <c r="J18" s="64"/>
      <c r="K18" s="65"/>
      <c r="L18" s="25"/>
    </row>
    <row r="19" spans="1:12" ht="14.5" customHeight="1">
      <c r="A19" s="78"/>
      <c r="B19" s="66"/>
      <c r="C19" s="67"/>
      <c r="D19" s="28"/>
      <c r="E19" s="28"/>
      <c r="F19" s="28"/>
      <c r="G19" s="28"/>
      <c r="H19" s="38"/>
      <c r="I19" s="28"/>
      <c r="J19" s="59" t="s">
        <v>83</v>
      </c>
      <c r="K19" s="60"/>
      <c r="L19" s="25"/>
    </row>
    <row r="20" spans="1:12" ht="14.5" customHeight="1">
      <c r="A20" s="78"/>
      <c r="B20" s="318"/>
      <c r="C20" s="355"/>
      <c r="D20" s="16"/>
      <c r="E20" s="319"/>
      <c r="F20" s="319"/>
      <c r="G20" s="28"/>
      <c r="H20" s="38"/>
      <c r="I20" s="68"/>
      <c r="J20" s="42" t="s">
        <v>126</v>
      </c>
      <c r="K20" s="43"/>
      <c r="L20" s="25"/>
    </row>
    <row r="21" spans="1:12" ht="16">
      <c r="A21" s="26"/>
      <c r="B21" s="318"/>
      <c r="C21" s="355"/>
      <c r="D21" s="16"/>
      <c r="E21" s="319"/>
      <c r="F21" s="319"/>
      <c r="G21" s="28"/>
      <c r="H21" s="28"/>
      <c r="I21" s="28"/>
      <c r="J21" s="45" t="s">
        <v>122</v>
      </c>
      <c r="K21" s="46">
        <v>315.85000000000002</v>
      </c>
      <c r="L21" s="25"/>
    </row>
    <row r="22" spans="1:12" ht="16">
      <c r="A22" s="26"/>
      <c r="B22" s="382"/>
      <c r="C22" s="355"/>
      <c r="D22" s="16"/>
      <c r="E22" s="319"/>
      <c r="F22" s="319"/>
      <c r="G22" s="28"/>
      <c r="H22" s="28"/>
      <c r="I22" s="28"/>
      <c r="J22" s="45" t="s">
        <v>85</v>
      </c>
      <c r="K22" s="47">
        <v>65046</v>
      </c>
      <c r="L22" s="25"/>
    </row>
    <row r="23" spans="1:12" ht="16">
      <c r="A23" s="26"/>
      <c r="B23" s="28"/>
      <c r="C23" s="28"/>
      <c r="D23" s="28"/>
      <c r="E23" s="28"/>
      <c r="F23" s="317"/>
      <c r="G23" s="28"/>
      <c r="H23" s="28"/>
      <c r="I23" s="28"/>
      <c r="J23" s="52"/>
      <c r="K23" s="53">
        <f>K21/(K21+K22)</f>
        <v>4.8323295622752418E-3</v>
      </c>
      <c r="L23" s="25"/>
    </row>
    <row r="24" spans="1:12" ht="16">
      <c r="A24" s="26"/>
      <c r="B24" s="28"/>
      <c r="C24" s="28"/>
      <c r="D24" s="28"/>
      <c r="E24" s="28"/>
      <c r="F24" s="28"/>
      <c r="G24" s="28"/>
      <c r="H24" s="28"/>
      <c r="I24" s="28"/>
      <c r="J24" s="57" t="s">
        <v>1</v>
      </c>
      <c r="K24" s="323" t="str">
        <f>IF(K23&lt;=0.0099,"Efeito pequeno",IF(AND(K23&gt;=0.0099,K23&lt;0.1379),"Efeito médio",IF(K23&gt;=0.1379,"Efeito grande")))</f>
        <v>Efeito pequeno</v>
      </c>
      <c r="L24" s="25"/>
    </row>
    <row r="25" spans="1:12">
      <c r="A25" s="26"/>
      <c r="B25" s="16"/>
      <c r="C25" s="16"/>
      <c r="D25" s="16"/>
      <c r="E25" s="16"/>
      <c r="F25" s="16"/>
      <c r="G25" s="16"/>
      <c r="H25" s="16"/>
      <c r="I25" s="16"/>
      <c r="J25" s="16"/>
      <c r="K25" s="16"/>
      <c r="L25" s="25"/>
    </row>
    <row r="26" spans="1:12">
      <c r="A26" s="26"/>
      <c r="B26" s="16"/>
      <c r="C26" s="16"/>
      <c r="D26" s="16"/>
      <c r="E26" s="16"/>
      <c r="F26" s="16"/>
      <c r="G26" s="16"/>
      <c r="H26" s="16"/>
      <c r="I26" s="16"/>
      <c r="J26" s="16"/>
      <c r="K26" s="16"/>
      <c r="L26" s="25"/>
    </row>
    <row r="27" spans="1:12">
      <c r="A27" s="83"/>
      <c r="B27" s="84"/>
      <c r="C27" s="84"/>
      <c r="D27" s="84"/>
      <c r="E27" s="84"/>
      <c r="F27" s="84"/>
      <c r="G27" s="84"/>
      <c r="H27" s="84"/>
      <c r="I27" s="84"/>
      <c r="J27" s="84"/>
      <c r="K27" s="84"/>
      <c r="L27" s="27"/>
    </row>
    <row r="30" spans="1:12">
      <c r="C30" s="362"/>
      <c r="E30" s="362"/>
    </row>
  </sheetData>
  <mergeCells count="3">
    <mergeCell ref="B5:C5"/>
    <mergeCell ref="B7:H8"/>
    <mergeCell ref="C20:C22"/>
  </mergeCell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A2" zoomScale="111" zoomScaleNormal="80" workbookViewId="0">
      <selection activeCell="A19" sqref="A19:F25"/>
    </sheetView>
  </sheetViews>
  <sheetFormatPr baseColWidth="10" defaultColWidth="8.83203125" defaultRowHeight="15"/>
  <cols>
    <col min="2" max="2" width="19.33203125" customWidth="1"/>
    <col min="9" max="9" width="13.83203125" style="10" customWidth="1"/>
    <col min="10" max="10" width="14.33203125" style="11" bestFit="1" customWidth="1"/>
    <col min="11" max="14" width="12.83203125" bestFit="1" customWidth="1"/>
  </cols>
  <sheetData>
    <row r="1" spans="1:15" ht="20">
      <c r="A1" s="87"/>
      <c r="B1" s="88"/>
      <c r="C1" s="89" t="s">
        <v>19</v>
      </c>
      <c r="D1" s="7"/>
      <c r="E1" s="129"/>
      <c r="F1" s="89" t="s">
        <v>55</v>
      </c>
      <c r="G1" s="90"/>
      <c r="H1" s="91"/>
      <c r="I1" s="92"/>
      <c r="J1" s="93"/>
      <c r="K1" s="88"/>
      <c r="L1" s="88"/>
      <c r="M1" s="88"/>
      <c r="N1" s="88"/>
      <c r="O1" s="24"/>
    </row>
    <row r="2" spans="1:15" ht="16">
      <c r="A2" s="94"/>
      <c r="B2" s="28"/>
      <c r="C2" s="28"/>
      <c r="D2" s="28"/>
      <c r="E2" s="28"/>
      <c r="F2" s="28"/>
      <c r="G2" s="28"/>
      <c r="H2" s="38"/>
      <c r="I2" s="80"/>
      <c r="J2" s="81"/>
      <c r="K2" s="28"/>
      <c r="L2" s="28"/>
      <c r="M2" s="28"/>
      <c r="N2" s="28"/>
      <c r="O2" s="25"/>
    </row>
    <row r="3" spans="1:15" ht="22">
      <c r="A3" s="94"/>
      <c r="B3" s="130" t="s">
        <v>112</v>
      </c>
      <c r="C3" s="7"/>
      <c r="D3" s="80"/>
      <c r="E3" s="38"/>
      <c r="F3" s="28"/>
      <c r="G3" s="61"/>
      <c r="H3" s="38"/>
      <c r="I3" s="80"/>
      <c r="J3" s="81"/>
      <c r="K3" s="28"/>
      <c r="L3" s="28"/>
      <c r="M3" s="28"/>
      <c r="N3" s="28"/>
      <c r="O3" s="25"/>
    </row>
    <row r="4" spans="1:15" ht="16">
      <c r="A4" s="94"/>
      <c r="B4" s="28"/>
      <c r="C4" s="33"/>
      <c r="D4" s="33"/>
      <c r="E4" s="33"/>
      <c r="F4" s="33"/>
      <c r="G4" s="33"/>
      <c r="H4" s="38"/>
      <c r="I4" s="182" t="s">
        <v>118</v>
      </c>
      <c r="J4" s="174"/>
      <c r="K4" s="174"/>
      <c r="L4" s="174"/>
      <c r="M4" s="174"/>
      <c r="N4" s="175"/>
      <c r="O4" s="25"/>
    </row>
    <row r="5" spans="1:15" ht="16">
      <c r="A5" s="94"/>
      <c r="B5" s="352"/>
      <c r="C5" s="352"/>
      <c r="D5" s="61"/>
      <c r="E5" s="95"/>
      <c r="F5" s="95"/>
      <c r="G5" s="95"/>
      <c r="H5" s="38"/>
      <c r="I5" s="291" t="s">
        <v>19</v>
      </c>
      <c r="J5" s="292"/>
      <c r="K5" s="176"/>
      <c r="L5" s="176"/>
      <c r="M5" s="176"/>
      <c r="N5" s="177"/>
      <c r="O5" s="25"/>
    </row>
    <row r="6" spans="1:15" ht="18">
      <c r="A6" s="94"/>
      <c r="B6" s="28"/>
      <c r="D6" s="41"/>
      <c r="F6" s="41"/>
      <c r="G6" s="41"/>
      <c r="H6" s="38"/>
      <c r="I6" s="293" t="s">
        <v>167</v>
      </c>
      <c r="J6" s="294">
        <v>18664.96</v>
      </c>
      <c r="K6" s="176"/>
      <c r="L6" s="176"/>
      <c r="M6" s="176"/>
      <c r="N6" s="177"/>
      <c r="O6" s="25"/>
    </row>
    <row r="7" spans="1:15" ht="18">
      <c r="A7" s="94"/>
      <c r="B7" s="358" t="s">
        <v>88</v>
      </c>
      <c r="C7" s="358"/>
      <c r="D7" s="358"/>
      <c r="E7" s="358"/>
      <c r="F7" s="358"/>
      <c r="G7" s="358"/>
      <c r="H7" s="44"/>
      <c r="I7" s="293" t="s">
        <v>168</v>
      </c>
      <c r="J7" s="294">
        <v>84532.21</v>
      </c>
      <c r="K7" s="178"/>
      <c r="L7" s="176"/>
      <c r="M7" s="176"/>
      <c r="N7" s="177"/>
      <c r="O7" s="25"/>
    </row>
    <row r="8" spans="1:15" ht="16">
      <c r="A8" s="94"/>
      <c r="B8" s="358"/>
      <c r="C8" s="358"/>
      <c r="D8" s="358"/>
      <c r="E8" s="358"/>
      <c r="F8" s="358"/>
      <c r="G8" s="358"/>
      <c r="H8" s="68"/>
      <c r="I8" s="295" t="s">
        <v>169</v>
      </c>
      <c r="J8" s="294">
        <v>2</v>
      </c>
      <c r="K8" s="176"/>
      <c r="L8" s="176"/>
      <c r="M8" s="176"/>
      <c r="N8" s="177"/>
      <c r="O8" s="25"/>
    </row>
    <row r="9" spans="1:15" ht="18">
      <c r="A9" s="94"/>
      <c r="B9" s="97" t="s">
        <v>90</v>
      </c>
      <c r="C9" s="98" t="s">
        <v>91</v>
      </c>
      <c r="D9" s="98" t="s">
        <v>92</v>
      </c>
      <c r="E9" s="99" t="s">
        <v>93</v>
      </c>
      <c r="F9" s="98" t="s">
        <v>94</v>
      </c>
      <c r="G9" s="100"/>
      <c r="H9" s="101"/>
      <c r="I9" s="296" t="s">
        <v>170</v>
      </c>
      <c r="J9" s="297">
        <v>87.94</v>
      </c>
      <c r="K9" s="176"/>
      <c r="L9" s="176"/>
      <c r="M9" s="176"/>
      <c r="N9" s="177"/>
      <c r="O9" s="25"/>
    </row>
    <row r="10" spans="1:15" ht="17">
      <c r="A10" s="94"/>
      <c r="B10" s="102" t="s">
        <v>31</v>
      </c>
      <c r="C10" s="103" t="s">
        <v>32</v>
      </c>
      <c r="D10" s="104">
        <v>47.73</v>
      </c>
      <c r="E10" s="105" t="s">
        <v>39</v>
      </c>
      <c r="F10" s="106" t="s">
        <v>40</v>
      </c>
      <c r="G10" s="107" t="s">
        <v>41</v>
      </c>
      <c r="H10" s="108"/>
      <c r="I10" s="298" t="s">
        <v>171</v>
      </c>
      <c r="J10" s="299">
        <f>(J6-(J8*J9))/(J7+J9)</f>
        <v>0.21849500384955589</v>
      </c>
      <c r="K10" s="176"/>
      <c r="L10" s="176"/>
      <c r="M10" s="176"/>
      <c r="N10" s="177"/>
      <c r="O10" s="25"/>
    </row>
    <row r="11" spans="1:15" ht="16">
      <c r="A11" s="94"/>
      <c r="B11" s="102" t="s">
        <v>33</v>
      </c>
      <c r="C11" s="103" t="s">
        <v>34</v>
      </c>
      <c r="D11" s="104">
        <v>45.04</v>
      </c>
      <c r="E11" s="105" t="s">
        <v>42</v>
      </c>
      <c r="F11" s="106" t="s">
        <v>43</v>
      </c>
      <c r="G11" s="107" t="s">
        <v>44</v>
      </c>
      <c r="H11" s="109"/>
      <c r="I11" s="300" t="s">
        <v>1</v>
      </c>
      <c r="J11" s="301" t="str">
        <f>IF(J10&lt;=0.01,"Efeito pequeno",IF(AND(J10&gt;=0.01+J10&lt;0.14),"Efeito médio",IF(J10&gt;=0.14,"Efeito grande")))</f>
        <v>Efeito grande</v>
      </c>
      <c r="K11" s="180"/>
      <c r="L11" s="180"/>
      <c r="M11" s="180"/>
      <c r="N11" s="181"/>
      <c r="O11" s="25"/>
    </row>
    <row r="12" spans="1:15" ht="16">
      <c r="A12" s="94"/>
      <c r="B12" s="102" t="s">
        <v>35</v>
      </c>
      <c r="C12" s="103" t="s">
        <v>36</v>
      </c>
      <c r="D12" s="104">
        <v>31.81</v>
      </c>
      <c r="E12" s="105" t="s">
        <v>45</v>
      </c>
      <c r="F12" s="106" t="s">
        <v>46</v>
      </c>
      <c r="G12" s="107" t="s">
        <v>47</v>
      </c>
      <c r="H12" s="101"/>
      <c r="I12" s="291" t="s">
        <v>55</v>
      </c>
      <c r="J12" s="302" t="s">
        <v>52</v>
      </c>
      <c r="K12" s="302" t="s">
        <v>72</v>
      </c>
      <c r="L12" s="302" t="s">
        <v>73</v>
      </c>
      <c r="M12" s="302" t="s">
        <v>80</v>
      </c>
      <c r="N12" s="303" t="s">
        <v>74</v>
      </c>
      <c r="O12" s="25"/>
    </row>
    <row r="13" spans="1:15" ht="16">
      <c r="A13" s="94"/>
      <c r="B13" s="102" t="s">
        <v>37</v>
      </c>
      <c r="C13" s="106" t="s">
        <v>38</v>
      </c>
      <c r="D13" s="104">
        <v>44.09</v>
      </c>
      <c r="E13" s="105" t="s">
        <v>48</v>
      </c>
      <c r="F13" s="106" t="s">
        <v>49</v>
      </c>
      <c r="G13" s="107" t="s">
        <v>50</v>
      </c>
      <c r="H13" s="112"/>
      <c r="I13" s="304" t="s">
        <v>21</v>
      </c>
      <c r="J13" s="305">
        <v>106.12</v>
      </c>
      <c r="K13" s="306">
        <v>65.81</v>
      </c>
      <c r="L13" s="306">
        <v>61.83</v>
      </c>
      <c r="M13" s="306">
        <v>52.03</v>
      </c>
      <c r="N13" s="306">
        <v>44.02</v>
      </c>
      <c r="O13" s="25"/>
    </row>
    <row r="14" spans="1:15" ht="16">
      <c r="A14" s="94"/>
      <c r="B14" s="113" t="s">
        <v>96</v>
      </c>
      <c r="C14" s="114" t="s">
        <v>97</v>
      </c>
      <c r="D14" s="115" t="s">
        <v>98</v>
      </c>
      <c r="E14" s="116" t="s">
        <v>99</v>
      </c>
      <c r="F14" s="115" t="s">
        <v>100</v>
      </c>
      <c r="G14" s="100" t="s">
        <v>101</v>
      </c>
      <c r="H14" s="101"/>
      <c r="I14" s="295" t="s">
        <v>169</v>
      </c>
      <c r="J14" s="305">
        <v>2</v>
      </c>
      <c r="K14" s="306">
        <v>3</v>
      </c>
      <c r="L14" s="306">
        <v>4</v>
      </c>
      <c r="M14" s="306">
        <v>5</v>
      </c>
      <c r="N14" s="306">
        <v>6</v>
      </c>
      <c r="O14" s="25"/>
    </row>
    <row r="15" spans="1:15" ht="16">
      <c r="A15" s="94"/>
      <c r="B15" s="117" t="s">
        <v>102</v>
      </c>
      <c r="C15" s="103" t="s">
        <v>51</v>
      </c>
      <c r="D15" s="118">
        <v>2</v>
      </c>
      <c r="E15" s="119" t="s">
        <v>103</v>
      </c>
      <c r="F15" s="120" t="s">
        <v>104</v>
      </c>
      <c r="G15" s="121" t="s">
        <v>105</v>
      </c>
      <c r="H15" s="112"/>
      <c r="I15" s="295" t="s">
        <v>23</v>
      </c>
      <c r="J15" s="305">
        <v>231</v>
      </c>
      <c r="K15" s="306">
        <v>198</v>
      </c>
      <c r="L15" s="306">
        <v>152</v>
      </c>
      <c r="M15" s="306">
        <v>152</v>
      </c>
      <c r="N15" s="306">
        <v>152</v>
      </c>
      <c r="O15" s="25"/>
    </row>
    <row r="16" spans="1:15" ht="16">
      <c r="A16" s="94"/>
      <c r="B16" s="117" t="s">
        <v>106</v>
      </c>
      <c r="C16" s="120" t="s">
        <v>107</v>
      </c>
      <c r="D16" s="120" t="s">
        <v>108</v>
      </c>
      <c r="E16" s="122">
        <v>87.94</v>
      </c>
      <c r="F16" s="123"/>
      <c r="G16" s="124"/>
      <c r="H16" s="125"/>
      <c r="I16" s="295" t="s">
        <v>22</v>
      </c>
      <c r="J16" s="305">
        <v>420</v>
      </c>
      <c r="K16" s="306">
        <v>178</v>
      </c>
      <c r="L16" s="306">
        <v>159</v>
      </c>
      <c r="M16" s="306">
        <v>106</v>
      </c>
      <c r="N16" s="306">
        <v>79</v>
      </c>
      <c r="O16" s="25"/>
    </row>
    <row r="17" spans="1:15" ht="16">
      <c r="A17" s="94"/>
      <c r="B17" s="117" t="s">
        <v>109</v>
      </c>
      <c r="C17" s="126" t="s">
        <v>56</v>
      </c>
      <c r="D17" s="120" t="s">
        <v>110</v>
      </c>
      <c r="E17" s="124"/>
      <c r="F17" s="123"/>
      <c r="G17" s="123"/>
      <c r="H17" s="125"/>
      <c r="I17" s="295" t="s">
        <v>75</v>
      </c>
      <c r="J17" s="305">
        <v>101</v>
      </c>
      <c r="K17" s="306">
        <v>189</v>
      </c>
      <c r="L17" s="306">
        <v>146</v>
      </c>
      <c r="M17" s="306">
        <v>135</v>
      </c>
      <c r="N17" s="306">
        <v>102</v>
      </c>
      <c r="O17" s="25"/>
    </row>
    <row r="18" spans="1:15" ht="16">
      <c r="A18" s="94"/>
      <c r="B18" s="28"/>
      <c r="C18" s="127"/>
      <c r="D18" s="28"/>
      <c r="E18" s="28"/>
      <c r="F18" s="28"/>
      <c r="G18" s="28"/>
      <c r="H18" s="44"/>
      <c r="I18" s="295" t="s">
        <v>76</v>
      </c>
      <c r="J18" s="292"/>
      <c r="K18" s="306">
        <v>187</v>
      </c>
      <c r="L18" s="306">
        <v>147</v>
      </c>
      <c r="M18" s="306">
        <v>116</v>
      </c>
      <c r="N18" s="306">
        <v>103</v>
      </c>
      <c r="O18" s="25"/>
    </row>
    <row r="19" spans="1:15" ht="16">
      <c r="A19" s="94"/>
      <c r="B19" s="66"/>
      <c r="C19" s="67"/>
      <c r="D19" s="28"/>
      <c r="E19" s="28"/>
      <c r="F19" s="28"/>
      <c r="G19" s="28"/>
      <c r="H19" s="38"/>
      <c r="I19" s="295" t="s">
        <v>77</v>
      </c>
      <c r="J19" s="292"/>
      <c r="K19" s="292"/>
      <c r="L19" s="306">
        <v>148</v>
      </c>
      <c r="M19" s="306">
        <v>122</v>
      </c>
      <c r="N19" s="306">
        <v>111</v>
      </c>
      <c r="O19" s="25"/>
    </row>
    <row r="20" spans="1:15" ht="16">
      <c r="A20" s="94"/>
      <c r="B20" s="383"/>
      <c r="C20" s="384"/>
      <c r="D20" s="316"/>
      <c r="E20" s="316"/>
      <c r="F20" s="123"/>
      <c r="G20" s="28"/>
      <c r="H20" s="38"/>
      <c r="I20" s="295" t="s">
        <v>78</v>
      </c>
      <c r="J20" s="292"/>
      <c r="K20" s="292"/>
      <c r="L20" s="292"/>
      <c r="M20" s="306">
        <v>121</v>
      </c>
      <c r="N20" s="306">
        <v>99</v>
      </c>
      <c r="O20" s="25"/>
    </row>
    <row r="21" spans="1:15" ht="19" customHeight="1">
      <c r="A21" s="94"/>
      <c r="B21" s="315"/>
      <c r="C21" s="314"/>
      <c r="D21" s="314"/>
      <c r="E21" s="314"/>
      <c r="F21" s="123"/>
      <c r="G21" s="28"/>
      <c r="H21" s="128"/>
      <c r="I21" s="295" t="s">
        <v>79</v>
      </c>
      <c r="J21" s="292"/>
      <c r="K21" s="292"/>
      <c r="L21" s="292"/>
      <c r="M21" s="307"/>
      <c r="N21" s="308">
        <v>106</v>
      </c>
      <c r="O21" s="25"/>
    </row>
    <row r="22" spans="1:15" ht="17">
      <c r="A22" s="94"/>
      <c r="B22" s="385"/>
      <c r="C22" s="316"/>
      <c r="D22" s="316"/>
      <c r="E22" s="316"/>
      <c r="F22" s="123"/>
      <c r="G22" s="28"/>
      <c r="H22" s="38"/>
      <c r="I22" s="309" t="s">
        <v>171</v>
      </c>
      <c r="J22" s="310">
        <f>(J14*(J13-1))/(J14*(J13-1)+(J14+1)*((J15+J16+J17)/3))</f>
        <v>0.21849018955769872</v>
      </c>
      <c r="K22" s="310">
        <f>(K14*(K13-1))/(K14*(K13-1)+(K14+1)*((K15+K16+K17+K18)/4))</f>
        <v>0.20543516160730324</v>
      </c>
      <c r="L22" s="310">
        <f>(L14*(L13-1))/(L14*(L13-1)+(L14+1)*((L15+L16+L17+L18+L19)/5))</f>
        <v>0.24446409195032753</v>
      </c>
      <c r="M22" s="310">
        <f>(M14*(M13-1))/(M14*(M13-1)+(M14+1)*((M15+M16+M17+M18+M19+M20)/6))</f>
        <v>0.25333862880405106</v>
      </c>
      <c r="N22" s="311">
        <f>(N14*(N13-1))/(N14*(N13-1)+(N14+1)*((N15+N16+N17+N18+N19+N20+N21)/7))</f>
        <v>0.25553399596087595</v>
      </c>
      <c r="O22" s="25"/>
    </row>
    <row r="23" spans="1:15" ht="16">
      <c r="A23" s="94"/>
      <c r="B23" s="356"/>
      <c r="C23" s="123"/>
      <c r="D23" s="123"/>
      <c r="E23" s="28"/>
      <c r="F23" s="28"/>
      <c r="G23" s="28"/>
      <c r="H23" s="38"/>
      <c r="I23" s="179" t="s">
        <v>1</v>
      </c>
      <c r="J23" s="289" t="str">
        <f>IF(J22&lt;=0.01,"Efeito pequeno",IF(AND(J22&gt;=0.01,J22&lt;0.14),"Efeito médio",IF(J22&gt;=0.14,"Efeito grande")))</f>
        <v>Efeito grande</v>
      </c>
      <c r="K23" s="289" t="str">
        <f t="shared" ref="K23:N23" si="0">IF(K22&lt;=0.01,"Efeito pequeno",IF(AND(K22&gt;=0.01,K22&lt;0.14),"Efeito médio",IF(K22&gt;=0.14,"Efeito grande")))</f>
        <v>Efeito grande</v>
      </c>
      <c r="L23" s="289" t="str">
        <f t="shared" si="0"/>
        <v>Efeito grande</v>
      </c>
      <c r="M23" s="289" t="str">
        <f t="shared" si="0"/>
        <v>Efeito grande</v>
      </c>
      <c r="N23" s="290" t="str">
        <f t="shared" si="0"/>
        <v>Efeito grande</v>
      </c>
      <c r="O23" s="25"/>
    </row>
    <row r="24" spans="1:15" ht="16">
      <c r="A24" s="94"/>
      <c r="B24" s="356"/>
      <c r="C24" s="123"/>
      <c r="D24" s="123"/>
      <c r="E24" s="28"/>
      <c r="F24" s="28"/>
      <c r="G24" s="28"/>
      <c r="H24" s="28"/>
      <c r="I24" s="80"/>
      <c r="J24" s="81"/>
      <c r="K24" s="28"/>
      <c r="L24" s="28"/>
      <c r="M24" s="28"/>
      <c r="N24" s="28"/>
      <c r="O24" s="25"/>
    </row>
    <row r="25" spans="1:15" ht="45" customHeight="1">
      <c r="A25" s="94"/>
      <c r="B25" s="356"/>
      <c r="C25" s="123"/>
      <c r="D25" s="123"/>
      <c r="E25" s="28"/>
      <c r="F25" s="28"/>
      <c r="G25" s="28"/>
      <c r="H25" s="28"/>
      <c r="I25" s="357" t="s">
        <v>113</v>
      </c>
      <c r="J25" s="357"/>
      <c r="K25" s="357"/>
      <c r="L25" s="357"/>
      <c r="M25" s="357"/>
      <c r="N25" s="357"/>
      <c r="O25" s="25"/>
    </row>
    <row r="26" spans="1:15">
      <c r="A26" s="26"/>
      <c r="B26" s="16"/>
      <c r="C26" s="16"/>
      <c r="D26" s="16"/>
      <c r="E26" s="16"/>
      <c r="F26" s="16"/>
      <c r="G26" s="16"/>
      <c r="H26" s="16"/>
      <c r="I26" s="79"/>
      <c r="J26" s="13"/>
      <c r="K26" s="16"/>
      <c r="L26" s="16"/>
      <c r="M26" s="16"/>
      <c r="N26" s="16"/>
      <c r="O26" s="25"/>
    </row>
    <row r="27" spans="1:15">
      <c r="A27" s="83"/>
      <c r="B27" s="84"/>
      <c r="C27" s="84"/>
      <c r="D27" s="84"/>
      <c r="E27" s="84"/>
      <c r="F27" s="84"/>
      <c r="G27" s="84"/>
      <c r="H27" s="84"/>
      <c r="I27" s="85"/>
      <c r="J27" s="86"/>
      <c r="K27" s="84"/>
      <c r="L27" s="84"/>
      <c r="M27" s="84"/>
      <c r="N27" s="84"/>
      <c r="O27" s="27"/>
    </row>
  </sheetData>
  <mergeCells count="4">
    <mergeCell ref="B5:C5"/>
    <mergeCell ref="B23:B25"/>
    <mergeCell ref="I25:N25"/>
    <mergeCell ref="B7:G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zoomScale="120" zoomScaleNormal="120" workbookViewId="0">
      <selection activeCell="F26" sqref="F26"/>
    </sheetView>
  </sheetViews>
  <sheetFormatPr baseColWidth="10" defaultColWidth="8.83203125" defaultRowHeight="15"/>
  <cols>
    <col min="1" max="1" width="8" customWidth="1"/>
    <col min="2" max="2" width="19.6640625" customWidth="1"/>
    <col min="9" max="9" width="10.6640625" customWidth="1"/>
    <col min="10" max="10" width="22.1640625" customWidth="1"/>
  </cols>
  <sheetData>
    <row r="1" spans="1:11" ht="20">
      <c r="A1" s="131"/>
      <c r="B1" s="88"/>
      <c r="C1" s="88"/>
      <c r="D1" s="89" t="s">
        <v>111</v>
      </c>
      <c r="E1" s="132"/>
      <c r="F1" s="133"/>
      <c r="G1" s="132"/>
      <c r="H1" s="91"/>
      <c r="I1" s="92"/>
      <c r="J1" s="93"/>
      <c r="K1" s="134"/>
    </row>
    <row r="2" spans="1:11" ht="16">
      <c r="A2" s="94"/>
      <c r="B2" s="28"/>
      <c r="C2" s="28"/>
      <c r="D2" s="28"/>
      <c r="E2" s="31"/>
      <c r="F2" s="31"/>
      <c r="G2" s="31"/>
      <c r="H2" s="38"/>
      <c r="I2" s="80"/>
      <c r="J2" s="81"/>
      <c r="K2" s="96"/>
    </row>
    <row r="3" spans="1:11" ht="20">
      <c r="B3" s="183" t="s">
        <v>114</v>
      </c>
      <c r="C3" s="130" t="s">
        <v>120</v>
      </c>
      <c r="D3" s="28"/>
      <c r="E3" s="29"/>
      <c r="F3" s="30"/>
      <c r="G3" s="32"/>
      <c r="H3" s="38"/>
      <c r="I3" s="80"/>
      <c r="J3" s="81"/>
      <c r="K3" s="96"/>
    </row>
    <row r="4" spans="1:11" ht="16">
      <c r="A4" s="94"/>
      <c r="B4" s="28"/>
      <c r="C4" s="33"/>
      <c r="D4" s="33"/>
      <c r="E4" s="34"/>
      <c r="F4" s="34"/>
      <c r="G4" s="34"/>
      <c r="H4" s="38"/>
      <c r="I4" s="68"/>
      <c r="J4" s="81"/>
      <c r="K4" s="96"/>
    </row>
    <row r="5" spans="1:11" ht="16">
      <c r="A5" s="94"/>
      <c r="B5" s="352"/>
      <c r="C5" s="352"/>
      <c r="D5" s="28"/>
      <c r="E5" s="37"/>
      <c r="F5" s="10" t="s">
        <v>53</v>
      </c>
      <c r="G5" s="37"/>
      <c r="H5" s="38"/>
      <c r="I5" s="32"/>
      <c r="J5" s="32"/>
      <c r="K5" s="135"/>
    </row>
    <row r="6" spans="1:11" ht="16">
      <c r="A6" s="94"/>
      <c r="B6" s="80"/>
      <c r="C6" s="28"/>
      <c r="D6" s="41"/>
      <c r="E6" s="41"/>
      <c r="F6" s="41"/>
      <c r="G6" s="36"/>
      <c r="H6" s="38"/>
      <c r="I6" s="32"/>
      <c r="J6" s="32"/>
      <c r="K6" s="96"/>
    </row>
    <row r="7" spans="1:11" ht="16">
      <c r="A7" s="94"/>
      <c r="B7" s="358" t="s">
        <v>88</v>
      </c>
      <c r="C7" s="358"/>
      <c r="D7" s="358"/>
      <c r="E7" s="358"/>
      <c r="F7" s="358"/>
      <c r="G7" s="358"/>
      <c r="H7" s="44"/>
      <c r="I7" s="359" t="s">
        <v>83</v>
      </c>
      <c r="J7" s="359"/>
      <c r="K7" s="96"/>
    </row>
    <row r="8" spans="1:11" ht="16">
      <c r="A8" s="94"/>
      <c r="B8" s="358"/>
      <c r="C8" s="358"/>
      <c r="D8" s="358"/>
      <c r="E8" s="358"/>
      <c r="F8" s="358"/>
      <c r="G8" s="358"/>
      <c r="H8" s="68"/>
      <c r="I8" s="359"/>
      <c r="J8" s="359"/>
      <c r="K8" s="96"/>
    </row>
    <row r="9" spans="1:11" ht="16">
      <c r="A9" s="94"/>
      <c r="B9" s="97" t="s">
        <v>90</v>
      </c>
      <c r="C9" s="98" t="s">
        <v>91</v>
      </c>
      <c r="D9" s="98" t="s">
        <v>92</v>
      </c>
      <c r="E9" s="99" t="s">
        <v>93</v>
      </c>
      <c r="F9" s="98" t="s">
        <v>94</v>
      </c>
      <c r="G9" s="100"/>
      <c r="H9" s="101"/>
      <c r="I9" s="42" t="s">
        <v>111</v>
      </c>
      <c r="J9" s="43"/>
      <c r="K9" s="96"/>
    </row>
    <row r="10" spans="1:11" ht="17">
      <c r="A10" s="94"/>
      <c r="B10" s="102" t="s">
        <v>31</v>
      </c>
      <c r="C10" s="106" t="s">
        <v>32</v>
      </c>
      <c r="D10" s="136">
        <v>47.73</v>
      </c>
      <c r="E10" s="105" t="s">
        <v>39</v>
      </c>
      <c r="F10" s="106" t="s">
        <v>40</v>
      </c>
      <c r="G10" s="107" t="s">
        <v>41</v>
      </c>
      <c r="H10" s="108"/>
      <c r="I10" s="184" t="s">
        <v>119</v>
      </c>
      <c r="J10" s="46">
        <v>18664.96</v>
      </c>
      <c r="K10" s="96"/>
    </row>
    <row r="11" spans="1:11" ht="17">
      <c r="A11" s="94"/>
      <c r="B11" s="102" t="s">
        <v>33</v>
      </c>
      <c r="C11" s="106" t="s">
        <v>34</v>
      </c>
      <c r="D11" s="136">
        <v>45.04</v>
      </c>
      <c r="E11" s="105" t="s">
        <v>42</v>
      </c>
      <c r="F11" s="106" t="s">
        <v>43</v>
      </c>
      <c r="G11" s="107" t="s">
        <v>44</v>
      </c>
      <c r="H11" s="109"/>
      <c r="I11" s="184" t="s">
        <v>87</v>
      </c>
      <c r="J11" s="46">
        <v>84532.21</v>
      </c>
      <c r="K11" s="96"/>
    </row>
    <row r="12" spans="1:11" ht="16">
      <c r="A12" s="94"/>
      <c r="B12" s="102" t="s">
        <v>35</v>
      </c>
      <c r="C12" s="106" t="s">
        <v>36</v>
      </c>
      <c r="D12" s="136">
        <v>31.81</v>
      </c>
      <c r="E12" s="105" t="s">
        <v>45</v>
      </c>
      <c r="F12" s="106" t="s">
        <v>46</v>
      </c>
      <c r="G12" s="107" t="s">
        <v>47</v>
      </c>
      <c r="H12" s="101"/>
      <c r="I12" s="185" t="s">
        <v>89</v>
      </c>
      <c r="J12" s="46">
        <v>2</v>
      </c>
      <c r="K12" s="96"/>
    </row>
    <row r="13" spans="1:11" ht="17">
      <c r="A13" s="94"/>
      <c r="B13" s="102" t="s">
        <v>37</v>
      </c>
      <c r="C13" s="106" t="s">
        <v>38</v>
      </c>
      <c r="D13" s="136">
        <v>44.09</v>
      </c>
      <c r="E13" s="105" t="s">
        <v>48</v>
      </c>
      <c r="F13" s="106" t="s">
        <v>49</v>
      </c>
      <c r="G13" s="107" t="s">
        <v>50</v>
      </c>
      <c r="H13" s="112"/>
      <c r="I13" s="186" t="s">
        <v>95</v>
      </c>
      <c r="J13" s="137">
        <v>87.94</v>
      </c>
      <c r="K13" s="96"/>
    </row>
    <row r="14" spans="1:11" ht="17">
      <c r="A14" s="94"/>
      <c r="B14" s="113" t="s">
        <v>96</v>
      </c>
      <c r="C14" s="114" t="s">
        <v>97</v>
      </c>
      <c r="D14" s="115" t="s">
        <v>98</v>
      </c>
      <c r="E14" s="116" t="s">
        <v>99</v>
      </c>
      <c r="F14" s="115" t="s">
        <v>100</v>
      </c>
      <c r="G14" s="100" t="s">
        <v>101</v>
      </c>
      <c r="H14" s="101"/>
      <c r="I14" s="187" t="s">
        <v>121</v>
      </c>
      <c r="J14" s="138">
        <f>(J10-((J12)*J13))/J11</f>
        <v>0.21872230715368729</v>
      </c>
      <c r="K14" s="96"/>
    </row>
    <row r="15" spans="1:11" ht="16">
      <c r="A15" s="94"/>
      <c r="B15" s="117" t="s">
        <v>102</v>
      </c>
      <c r="C15" s="103" t="s">
        <v>51</v>
      </c>
      <c r="D15" s="118">
        <v>2</v>
      </c>
      <c r="E15" s="119" t="s">
        <v>103</v>
      </c>
      <c r="F15" s="120" t="s">
        <v>104</v>
      </c>
      <c r="G15" s="121" t="s">
        <v>105</v>
      </c>
      <c r="H15" s="112"/>
      <c r="I15" s="188" t="s">
        <v>1</v>
      </c>
      <c r="J15" s="288" t="str">
        <f>IF(J14&lt;=0.0099,"Efeito pequeno",IF(AND(J14&gt;=0.0099,J14&lt;0.1379),"Efeito médio",IF(J14&gt;=0.1379,"Efeito grande")))</f>
        <v>Efeito grande</v>
      </c>
      <c r="K15" s="96"/>
    </row>
    <row r="16" spans="1:11" ht="16">
      <c r="A16" s="94"/>
      <c r="B16" s="117" t="s">
        <v>106</v>
      </c>
      <c r="C16" s="120" t="s">
        <v>107</v>
      </c>
      <c r="D16" s="120" t="s">
        <v>108</v>
      </c>
      <c r="E16" s="122">
        <v>87.94</v>
      </c>
      <c r="F16" s="123"/>
      <c r="G16" s="124"/>
      <c r="H16" s="125"/>
      <c r="I16" s="320"/>
      <c r="J16" s="32"/>
      <c r="K16" s="139"/>
    </row>
    <row r="17" spans="1:11" ht="16">
      <c r="A17" s="94"/>
      <c r="B17" s="117" t="s">
        <v>109</v>
      </c>
      <c r="C17" s="126" t="s">
        <v>56</v>
      </c>
      <c r="D17" s="120" t="s">
        <v>110</v>
      </c>
      <c r="E17" s="124"/>
      <c r="F17" s="123"/>
      <c r="G17" s="123"/>
      <c r="H17" s="125"/>
      <c r="I17" s="320"/>
      <c r="J17" s="123"/>
      <c r="K17" s="139"/>
    </row>
    <row r="18" spans="1:11" ht="16">
      <c r="A18" s="94"/>
      <c r="B18" s="28"/>
      <c r="C18" s="127"/>
      <c r="D18" s="28"/>
      <c r="E18" s="28"/>
      <c r="F18" s="28"/>
      <c r="G18" s="28"/>
      <c r="H18" s="44"/>
      <c r="I18" s="317"/>
      <c r="J18" s="123"/>
      <c r="K18" s="139"/>
    </row>
    <row r="19" spans="1:11" ht="16">
      <c r="A19" s="94"/>
      <c r="B19" s="360"/>
      <c r="C19" s="355"/>
      <c r="D19" s="319"/>
      <c r="E19" s="319"/>
      <c r="F19" s="28"/>
      <c r="G19" s="28"/>
      <c r="H19" s="38"/>
      <c r="I19" s="140"/>
      <c r="J19" s="141"/>
      <c r="K19" s="96"/>
    </row>
    <row r="20" spans="1:11" ht="16">
      <c r="A20" s="94"/>
      <c r="B20" s="360"/>
      <c r="C20" s="355"/>
      <c r="D20" s="319"/>
      <c r="E20" s="319"/>
      <c r="F20" s="28"/>
      <c r="G20" s="28"/>
      <c r="H20" s="38"/>
      <c r="I20" s="7"/>
      <c r="J20" s="142"/>
      <c r="K20" s="96"/>
    </row>
    <row r="21" spans="1:11" ht="16">
      <c r="A21" s="94"/>
      <c r="B21" s="361"/>
      <c r="C21" s="355"/>
      <c r="D21" s="319"/>
      <c r="E21" s="319"/>
      <c r="F21" s="28"/>
      <c r="G21" s="28"/>
      <c r="H21" s="28"/>
      <c r="I21" s="7"/>
      <c r="J21" s="31"/>
      <c r="K21" s="96"/>
    </row>
    <row r="22" spans="1:11" ht="16">
      <c r="A22" s="143"/>
      <c r="B22" s="110"/>
      <c r="C22" s="110"/>
      <c r="D22" s="110"/>
      <c r="E22" s="110"/>
      <c r="F22" s="110"/>
      <c r="G22" s="110"/>
      <c r="H22" s="110"/>
      <c r="I22" s="84"/>
      <c r="J22" s="110"/>
      <c r="K22" s="111"/>
    </row>
    <row r="26" spans="1:11">
      <c r="F26" s="362"/>
    </row>
  </sheetData>
  <mergeCells count="4">
    <mergeCell ref="B5:C5"/>
    <mergeCell ref="B7:G8"/>
    <mergeCell ref="I7:J8"/>
    <mergeCell ref="C19:C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Folhas de Cálculo</vt:lpstr>
      </vt:variant>
      <vt:variant>
        <vt:i4>6</vt:i4>
      </vt:variant>
      <vt:variant>
        <vt:lpstr>Intervalos com Nome</vt:lpstr>
      </vt:variant>
      <vt:variant>
        <vt:i4>2</vt:i4>
      </vt:variant>
    </vt:vector>
  </HeadingPairs>
  <TitlesOfParts>
    <vt:vector size="8" baseType="lpstr">
      <vt:lpstr>Índice</vt:lpstr>
      <vt:lpstr>RMSSE</vt:lpstr>
      <vt:lpstr>Eta-quadrado</vt:lpstr>
      <vt:lpstr>Eta-quadrado parcial</vt:lpstr>
      <vt:lpstr>Ómega-quadrado </vt:lpstr>
      <vt:lpstr>Épsilon-quadrado</vt:lpstr>
      <vt:lpstr>'Eta-quadrado parcial'!OLE_LINK62</vt:lpstr>
      <vt:lpstr>'Eta-quadrado'!OLE_LINK76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Daniel</dc:creator>
  <cp:lastModifiedBy>RPICS - editora</cp:lastModifiedBy>
  <dcterms:created xsi:type="dcterms:W3CDTF">2018-02-16T21:37:46Z</dcterms:created>
  <dcterms:modified xsi:type="dcterms:W3CDTF">2018-02-28T23:28:03Z</dcterms:modified>
</cp:coreProperties>
</file>